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liego Trifario 2021 -2025 ref. 18267\Perdidas\"/>
    </mc:Choice>
  </mc:AlternateContent>
  <xr:revisionPtr revIDLastSave="0" documentId="13_ncr:1_{4D45223A-40FC-46D0-A7CB-C65DEB072116}" xr6:coauthVersionLast="47" xr6:coauthVersionMax="47" xr10:uidLastSave="{00000000-0000-0000-0000-000000000000}"/>
  <bookViews>
    <workbookView xWindow="30060" yWindow="1275" windowWidth="21600" windowHeight="11385" xr2:uid="{00000000-000D-0000-FFFF-FFFF00000000}"/>
  </bookViews>
  <sheets>
    <sheet name="CUADRO RES FACTOR DE PERDIDAS" sheetId="5" r:id="rId1"/>
    <sheet name="Resumen_1" sheetId="1" r:id="rId2"/>
    <sheet name="Resumen_2" sheetId="2" r:id="rId3"/>
    <sheet name="Resumen_3" sheetId="3" r:id="rId4"/>
    <sheet name="Resumen_4" sheetId="4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Resumen_1!$A$1:$M$63</definedName>
    <definedName name="_xlnm.Print_Area" localSheetId="2">Resumen_2!$A$1:$M$63</definedName>
    <definedName name="_xlnm.Print_Area" localSheetId="3">Resumen_3!$A$1:$M$63</definedName>
    <definedName name="_xlnm.Print_Area" localSheetId="4">Resumen_4!$A$1:$M$63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5" l="1"/>
  <c r="C1" i="4" l="1"/>
  <c r="M3" i="2" l="1"/>
  <c r="M4" i="2"/>
  <c r="J5" i="2" l="1"/>
  <c r="I5" i="2"/>
  <c r="H5" i="2"/>
  <c r="G5" i="2"/>
  <c r="F5" i="2"/>
  <c r="E5" i="2"/>
  <c r="D5" i="2"/>
  <c r="L5" i="2"/>
  <c r="C5" i="2"/>
  <c r="K5" i="2"/>
  <c r="L58" i="1"/>
  <c r="K58" i="1"/>
  <c r="J58" i="1"/>
  <c r="I58" i="1"/>
  <c r="H58" i="1"/>
  <c r="G58" i="1"/>
  <c r="F58" i="1"/>
  <c r="E58" i="1"/>
  <c r="D58" i="1"/>
  <c r="D63" i="1" s="1"/>
  <c r="C58" i="1"/>
  <c r="L58" i="4" l="1"/>
  <c r="K58" i="4"/>
  <c r="I58" i="4"/>
  <c r="H58" i="4"/>
  <c r="G58" i="4"/>
  <c r="F58" i="4"/>
  <c r="E58" i="4"/>
  <c r="D58" i="4"/>
  <c r="D63" i="4" s="1"/>
  <c r="M36" i="3"/>
  <c r="M12" i="3"/>
  <c r="K58" i="3"/>
  <c r="J58" i="3"/>
  <c r="J63" i="3" s="1"/>
  <c r="I58" i="3"/>
  <c r="H58" i="3"/>
  <c r="C58" i="3"/>
  <c r="L58" i="2"/>
  <c r="J58" i="2"/>
  <c r="J63" i="2" s="1"/>
  <c r="H58" i="2"/>
  <c r="G58" i="2"/>
  <c r="F58" i="2"/>
  <c r="E58" i="2"/>
  <c r="D58" i="2"/>
  <c r="D63" i="2" s="1"/>
  <c r="M12" i="4" l="1"/>
  <c r="M36" i="4"/>
  <c r="M42" i="4"/>
  <c r="M48" i="4"/>
  <c r="M16" i="4"/>
  <c r="M19" i="4"/>
  <c r="M43" i="4"/>
  <c r="M37" i="4"/>
  <c r="M13" i="4"/>
  <c r="M27" i="4"/>
  <c r="M39" i="4"/>
  <c r="M51" i="4"/>
  <c r="J58" i="4"/>
  <c r="M3" i="4"/>
  <c r="M15" i="4"/>
  <c r="M40" i="4"/>
  <c r="M9" i="3"/>
  <c r="M15" i="3"/>
  <c r="M33" i="3"/>
  <c r="M39" i="3"/>
  <c r="D58" i="3"/>
  <c r="D63" i="3" s="1"/>
  <c r="L58" i="3"/>
  <c r="M21" i="3"/>
  <c r="M45" i="3"/>
  <c r="M3" i="3"/>
  <c r="M40" i="3"/>
  <c r="M51" i="3"/>
  <c r="M16" i="3"/>
  <c r="F58" i="3"/>
  <c r="G58" i="3"/>
  <c r="M18" i="3"/>
  <c r="M24" i="3"/>
  <c r="M42" i="3"/>
  <c r="M48" i="3"/>
  <c r="M54" i="3"/>
  <c r="M40" i="2"/>
  <c r="M16" i="2"/>
  <c r="M12" i="2"/>
  <c r="M18" i="2"/>
  <c r="M24" i="2"/>
  <c r="M36" i="2"/>
  <c r="M42" i="2"/>
  <c r="M48" i="2"/>
  <c r="I58" i="2"/>
  <c r="M6" i="2"/>
  <c r="M19" i="2"/>
  <c r="M30" i="2"/>
  <c r="M43" i="2"/>
  <c r="M54" i="2"/>
  <c r="K58" i="2"/>
  <c r="M9" i="2"/>
  <c r="M15" i="2"/>
  <c r="M21" i="2"/>
  <c r="M27" i="2"/>
  <c r="M33" i="2"/>
  <c r="M39" i="2"/>
  <c r="M45" i="2"/>
  <c r="M51" i="2"/>
  <c r="C58" i="4"/>
  <c r="C58" i="2"/>
  <c r="M19" i="3"/>
  <c r="M43" i="3"/>
  <c r="M9" i="4"/>
  <c r="M21" i="4"/>
  <c r="M33" i="4"/>
  <c r="M45" i="4"/>
  <c r="M37" i="3"/>
  <c r="M13" i="3"/>
  <c r="M27" i="3"/>
  <c r="E58" i="3"/>
  <c r="M6" i="3"/>
  <c r="M30" i="3"/>
  <c r="M6" i="4"/>
  <c r="M18" i="4"/>
  <c r="M24" i="4"/>
  <c r="M30" i="4"/>
  <c r="M54" i="4"/>
  <c r="M25" i="4"/>
  <c r="M49" i="4"/>
  <c r="M4" i="4"/>
  <c r="M28" i="4"/>
  <c r="M52" i="4"/>
  <c r="M22" i="4"/>
  <c r="M46" i="4"/>
  <c r="M7" i="4"/>
  <c r="M31" i="4"/>
  <c r="M55" i="4"/>
  <c r="M10" i="4"/>
  <c r="M34" i="4"/>
  <c r="M22" i="3"/>
  <c r="M46" i="3"/>
  <c r="M25" i="3"/>
  <c r="M49" i="3"/>
  <c r="M4" i="3"/>
  <c r="M28" i="3"/>
  <c r="M52" i="3"/>
  <c r="M7" i="3"/>
  <c r="M31" i="3"/>
  <c r="M55" i="3"/>
  <c r="M10" i="3"/>
  <c r="M34" i="3"/>
  <c r="M22" i="2"/>
  <c r="M25" i="2"/>
  <c r="M49" i="2"/>
  <c r="M46" i="2"/>
  <c r="M28" i="2"/>
  <c r="M52" i="2"/>
  <c r="M7" i="2"/>
  <c r="M31" i="2"/>
  <c r="M55" i="2"/>
  <c r="M10" i="2"/>
  <c r="M34" i="2"/>
  <c r="M13" i="2"/>
  <c r="M37" i="2"/>
  <c r="C1" i="1"/>
  <c r="C1" i="3"/>
  <c r="B1" i="3"/>
  <c r="C1" i="2"/>
  <c r="B1" i="2"/>
  <c r="F11" i="2" l="1"/>
  <c r="E11" i="2"/>
  <c r="K11" i="2"/>
  <c r="I11" i="2"/>
  <c r="H11" i="2"/>
  <c r="G11" i="2"/>
  <c r="D11" i="2"/>
  <c r="C11" i="2"/>
  <c r="L11" i="2"/>
  <c r="J11" i="2"/>
  <c r="F29" i="3"/>
  <c r="E29" i="3"/>
  <c r="L29" i="3"/>
  <c r="D29" i="3"/>
  <c r="G29" i="3"/>
  <c r="C29" i="3"/>
  <c r="J29" i="3"/>
  <c r="I29" i="3"/>
  <c r="H29" i="3"/>
  <c r="K29" i="3"/>
  <c r="G50" i="4"/>
  <c r="E50" i="4"/>
  <c r="C50" i="4"/>
  <c r="L50" i="4"/>
  <c r="K50" i="4"/>
  <c r="J50" i="4"/>
  <c r="I50" i="4"/>
  <c r="H50" i="4"/>
  <c r="D50" i="4"/>
  <c r="F50" i="4"/>
  <c r="H50" i="3"/>
  <c r="F50" i="3"/>
  <c r="E50" i="3"/>
  <c r="G50" i="3"/>
  <c r="L50" i="3"/>
  <c r="K50" i="3"/>
  <c r="J50" i="3"/>
  <c r="C50" i="3"/>
  <c r="I50" i="3"/>
  <c r="D50" i="3"/>
  <c r="H44" i="2"/>
  <c r="G44" i="2"/>
  <c r="F44" i="2"/>
  <c r="K44" i="2"/>
  <c r="E44" i="2"/>
  <c r="D44" i="2"/>
  <c r="I44" i="2"/>
  <c r="C44" i="2"/>
  <c r="J44" i="2"/>
  <c r="L44" i="2"/>
  <c r="L17" i="3"/>
  <c r="K17" i="3"/>
  <c r="E17" i="3"/>
  <c r="J17" i="3"/>
  <c r="I17" i="3"/>
  <c r="D17" i="3"/>
  <c r="C17" i="3"/>
  <c r="H17" i="3"/>
  <c r="G17" i="3"/>
  <c r="F17" i="3"/>
  <c r="F5" i="3"/>
  <c r="K5" i="3"/>
  <c r="E5" i="3"/>
  <c r="H5" i="3"/>
  <c r="D5" i="3"/>
  <c r="C5" i="3"/>
  <c r="I5" i="3"/>
  <c r="L5" i="3"/>
  <c r="J5" i="3"/>
  <c r="G5" i="3"/>
  <c r="H20" i="2"/>
  <c r="G20" i="2"/>
  <c r="L20" i="2"/>
  <c r="F20" i="2"/>
  <c r="E20" i="2"/>
  <c r="I20" i="2"/>
  <c r="D20" i="2"/>
  <c r="K20" i="2"/>
  <c r="C20" i="2"/>
  <c r="J20" i="2"/>
  <c r="D20" i="3"/>
  <c r="K20" i="3"/>
  <c r="F20" i="3"/>
  <c r="C20" i="3"/>
  <c r="I20" i="3"/>
  <c r="H20" i="3"/>
  <c r="J20" i="3"/>
  <c r="E20" i="3"/>
  <c r="L20" i="3"/>
  <c r="G20" i="3"/>
  <c r="F53" i="3"/>
  <c r="E53" i="3"/>
  <c r="D53" i="3"/>
  <c r="C53" i="3"/>
  <c r="L53" i="3"/>
  <c r="K53" i="3"/>
  <c r="J53" i="3"/>
  <c r="I53" i="3"/>
  <c r="H53" i="3"/>
  <c r="G53" i="3"/>
  <c r="J53" i="2"/>
  <c r="L53" i="2"/>
  <c r="I53" i="2"/>
  <c r="H53" i="2"/>
  <c r="G53" i="2"/>
  <c r="F53" i="2"/>
  <c r="E53" i="2"/>
  <c r="D53" i="2"/>
  <c r="C53" i="2"/>
  <c r="K53" i="2"/>
  <c r="J29" i="2"/>
  <c r="I29" i="2"/>
  <c r="H29" i="2"/>
  <c r="G29" i="2"/>
  <c r="F29" i="2"/>
  <c r="E29" i="2"/>
  <c r="D29" i="2"/>
  <c r="C29" i="2"/>
  <c r="K29" i="2"/>
  <c r="L29" i="2"/>
  <c r="L47" i="2"/>
  <c r="D47" i="2"/>
  <c r="C47" i="2"/>
  <c r="K47" i="2"/>
  <c r="J47" i="2"/>
  <c r="I47" i="2"/>
  <c r="H47" i="2"/>
  <c r="F47" i="2"/>
  <c r="G47" i="2"/>
  <c r="E47" i="2"/>
  <c r="C35" i="4"/>
  <c r="F35" i="4"/>
  <c r="J35" i="4"/>
  <c r="I35" i="4"/>
  <c r="H35" i="4"/>
  <c r="L35" i="4"/>
  <c r="K35" i="4"/>
  <c r="D35" i="4"/>
  <c r="G35" i="4"/>
  <c r="E35" i="4"/>
  <c r="I14" i="4"/>
  <c r="H14" i="4"/>
  <c r="G14" i="4"/>
  <c r="F14" i="4"/>
  <c r="E14" i="4"/>
  <c r="K14" i="4"/>
  <c r="D14" i="4"/>
  <c r="C14" i="4"/>
  <c r="J14" i="4"/>
  <c r="L14" i="4"/>
  <c r="F35" i="2"/>
  <c r="L35" i="2"/>
  <c r="E35" i="2"/>
  <c r="D35" i="2"/>
  <c r="C35" i="2"/>
  <c r="J35" i="2"/>
  <c r="K35" i="2"/>
  <c r="H35" i="2"/>
  <c r="I35" i="2"/>
  <c r="G35" i="2"/>
  <c r="F26" i="4"/>
  <c r="C26" i="4"/>
  <c r="D26" i="4"/>
  <c r="H26" i="4"/>
  <c r="L26" i="4"/>
  <c r="K26" i="4"/>
  <c r="G26" i="4"/>
  <c r="J26" i="4"/>
  <c r="I26" i="4"/>
  <c r="E26" i="4"/>
  <c r="L41" i="3"/>
  <c r="K41" i="3"/>
  <c r="F41" i="3"/>
  <c r="J41" i="3"/>
  <c r="C41" i="3"/>
  <c r="I41" i="3"/>
  <c r="H41" i="3"/>
  <c r="E41" i="3"/>
  <c r="D41" i="3"/>
  <c r="G41" i="3"/>
  <c r="C11" i="4"/>
  <c r="G11" i="4"/>
  <c r="F11" i="4"/>
  <c r="L11" i="4"/>
  <c r="J11" i="4"/>
  <c r="K11" i="4"/>
  <c r="H11" i="4"/>
  <c r="I11" i="4"/>
  <c r="D11" i="4"/>
  <c r="E11" i="4"/>
  <c r="I38" i="4"/>
  <c r="H38" i="4"/>
  <c r="G38" i="4"/>
  <c r="F38" i="4"/>
  <c r="E38" i="4"/>
  <c r="D38" i="4"/>
  <c r="C38" i="4"/>
  <c r="L38" i="4"/>
  <c r="K38" i="4"/>
  <c r="J38" i="4"/>
  <c r="D41" i="4"/>
  <c r="C41" i="4"/>
  <c r="L41" i="4"/>
  <c r="K41" i="4"/>
  <c r="J41" i="4"/>
  <c r="I41" i="4"/>
  <c r="H41" i="4"/>
  <c r="F41" i="4"/>
  <c r="E41" i="4"/>
  <c r="G41" i="4"/>
  <c r="D26" i="2"/>
  <c r="G26" i="2"/>
  <c r="E26" i="2"/>
  <c r="C26" i="2"/>
  <c r="L26" i="2"/>
  <c r="I26" i="2"/>
  <c r="H26" i="2"/>
  <c r="F26" i="2"/>
  <c r="K26" i="2"/>
  <c r="J26" i="2"/>
  <c r="L56" i="4"/>
  <c r="K56" i="4"/>
  <c r="J56" i="4"/>
  <c r="I56" i="4"/>
  <c r="H56" i="4"/>
  <c r="G56" i="4"/>
  <c r="F56" i="4"/>
  <c r="E56" i="4"/>
  <c r="D56" i="4"/>
  <c r="C56" i="4"/>
  <c r="E44" i="4"/>
  <c r="I44" i="4"/>
  <c r="D44" i="4"/>
  <c r="K44" i="4"/>
  <c r="G44" i="4"/>
  <c r="C44" i="4"/>
  <c r="J44" i="4"/>
  <c r="H44" i="4"/>
  <c r="L44" i="4"/>
  <c r="F44" i="4"/>
  <c r="C23" i="2"/>
  <c r="D23" i="2"/>
  <c r="L23" i="2"/>
  <c r="E23" i="2"/>
  <c r="K23" i="2"/>
  <c r="J23" i="2"/>
  <c r="I23" i="2"/>
  <c r="G23" i="2"/>
  <c r="F23" i="2"/>
  <c r="H23" i="2"/>
  <c r="L32" i="4"/>
  <c r="K32" i="4"/>
  <c r="D32" i="4"/>
  <c r="J32" i="4"/>
  <c r="I32" i="4"/>
  <c r="C32" i="4"/>
  <c r="H32" i="4"/>
  <c r="G32" i="4"/>
  <c r="F32" i="4"/>
  <c r="E32" i="4"/>
  <c r="E20" i="4"/>
  <c r="D20" i="4"/>
  <c r="L20" i="4"/>
  <c r="C20" i="4"/>
  <c r="H20" i="4"/>
  <c r="I20" i="4"/>
  <c r="G20" i="4"/>
  <c r="J20" i="4"/>
  <c r="F20" i="4"/>
  <c r="K20" i="4"/>
  <c r="C26" i="3"/>
  <c r="H26" i="3"/>
  <c r="E26" i="3"/>
  <c r="L26" i="3"/>
  <c r="K26" i="3"/>
  <c r="F26" i="3"/>
  <c r="J26" i="3"/>
  <c r="I26" i="3"/>
  <c r="G26" i="3"/>
  <c r="D26" i="3"/>
  <c r="F35" i="3"/>
  <c r="E35" i="3"/>
  <c r="H35" i="3"/>
  <c r="D35" i="3"/>
  <c r="I35" i="3"/>
  <c r="C35" i="3"/>
  <c r="L35" i="3"/>
  <c r="J35" i="3"/>
  <c r="K35" i="3"/>
  <c r="G35" i="3"/>
  <c r="H17" i="2"/>
  <c r="G17" i="2"/>
  <c r="E17" i="2"/>
  <c r="K17" i="2"/>
  <c r="D17" i="2"/>
  <c r="L17" i="2"/>
  <c r="J17" i="2"/>
  <c r="I17" i="2"/>
  <c r="F17" i="2"/>
  <c r="C17" i="2"/>
  <c r="F17" i="4"/>
  <c r="C17" i="4"/>
  <c r="D17" i="4"/>
  <c r="E17" i="4"/>
  <c r="E63" i="4" s="1"/>
  <c r="L17" i="4"/>
  <c r="K17" i="4"/>
  <c r="J17" i="4"/>
  <c r="I17" i="4"/>
  <c r="H17" i="4"/>
  <c r="G17" i="4"/>
  <c r="H11" i="3"/>
  <c r="F11" i="3"/>
  <c r="J11" i="3"/>
  <c r="C11" i="3"/>
  <c r="I11" i="3"/>
  <c r="D11" i="3"/>
  <c r="L11" i="3"/>
  <c r="G11" i="3"/>
  <c r="K11" i="3"/>
  <c r="E11" i="3"/>
  <c r="K47" i="4"/>
  <c r="J47" i="4"/>
  <c r="I47" i="4"/>
  <c r="H47" i="4"/>
  <c r="G47" i="4"/>
  <c r="F47" i="4"/>
  <c r="E47" i="4"/>
  <c r="D47" i="4"/>
  <c r="C47" i="4"/>
  <c r="L47" i="4"/>
  <c r="H14" i="3"/>
  <c r="G14" i="3"/>
  <c r="F14" i="3"/>
  <c r="E14" i="3"/>
  <c r="D14" i="3"/>
  <c r="C14" i="3"/>
  <c r="M14" i="3" s="1"/>
  <c r="J14" i="3"/>
  <c r="K14" i="3"/>
  <c r="L14" i="3"/>
  <c r="I14" i="3"/>
  <c r="I41" i="2"/>
  <c r="G41" i="2"/>
  <c r="F41" i="2"/>
  <c r="D41" i="2"/>
  <c r="H41" i="2"/>
  <c r="J41" i="2"/>
  <c r="C41" i="2"/>
  <c r="L41" i="2"/>
  <c r="E41" i="2"/>
  <c r="K41" i="2"/>
  <c r="L56" i="3"/>
  <c r="K56" i="3"/>
  <c r="J56" i="3"/>
  <c r="I56" i="3"/>
  <c r="H56" i="3"/>
  <c r="G56" i="3"/>
  <c r="C56" i="3"/>
  <c r="F56" i="3"/>
  <c r="E56" i="3"/>
  <c r="D56" i="3"/>
  <c r="K23" i="4"/>
  <c r="J23" i="4"/>
  <c r="I23" i="4"/>
  <c r="H23" i="4"/>
  <c r="G23" i="4"/>
  <c r="F23" i="4"/>
  <c r="E23" i="4"/>
  <c r="D23" i="4"/>
  <c r="C23" i="4"/>
  <c r="L23" i="4"/>
  <c r="H38" i="3"/>
  <c r="I38" i="3"/>
  <c r="G38" i="3"/>
  <c r="F38" i="3"/>
  <c r="K38" i="3"/>
  <c r="E38" i="3"/>
  <c r="D38" i="3"/>
  <c r="C38" i="3"/>
  <c r="L38" i="3"/>
  <c r="J38" i="3"/>
  <c r="G5" i="4"/>
  <c r="F5" i="4"/>
  <c r="E5" i="4"/>
  <c r="K5" i="4"/>
  <c r="D5" i="4"/>
  <c r="C5" i="4"/>
  <c r="L5" i="4"/>
  <c r="J5" i="4"/>
  <c r="I5" i="4"/>
  <c r="H5" i="4"/>
  <c r="J47" i="3"/>
  <c r="I47" i="3"/>
  <c r="H47" i="3"/>
  <c r="G47" i="3"/>
  <c r="F47" i="3"/>
  <c r="E47" i="3"/>
  <c r="D47" i="3"/>
  <c r="K47" i="3"/>
  <c r="C47" i="3"/>
  <c r="L47" i="3"/>
  <c r="J23" i="3"/>
  <c r="I23" i="3"/>
  <c r="H23" i="3"/>
  <c r="G23" i="3"/>
  <c r="F23" i="3"/>
  <c r="E23" i="3"/>
  <c r="D23" i="3"/>
  <c r="C23" i="3"/>
  <c r="L23" i="3"/>
  <c r="K23" i="3"/>
  <c r="D50" i="2"/>
  <c r="H50" i="2"/>
  <c r="C50" i="2"/>
  <c r="I50" i="2"/>
  <c r="E50" i="2"/>
  <c r="L50" i="2"/>
  <c r="F50" i="2"/>
  <c r="K50" i="2"/>
  <c r="J50" i="2"/>
  <c r="G50" i="2"/>
  <c r="L8" i="4"/>
  <c r="K8" i="4"/>
  <c r="J8" i="4"/>
  <c r="C8" i="4"/>
  <c r="I8" i="4"/>
  <c r="H8" i="4"/>
  <c r="G8" i="4"/>
  <c r="F8" i="4"/>
  <c r="E8" i="4"/>
  <c r="D8" i="4"/>
  <c r="L38" i="2"/>
  <c r="K38" i="2"/>
  <c r="D38" i="2"/>
  <c r="J38" i="2"/>
  <c r="I38" i="2"/>
  <c r="C38" i="2"/>
  <c r="H38" i="2"/>
  <c r="G38" i="2"/>
  <c r="F38" i="2"/>
  <c r="E38" i="2"/>
  <c r="L32" i="3"/>
  <c r="K32" i="3"/>
  <c r="C32" i="3"/>
  <c r="J32" i="3"/>
  <c r="I32" i="3"/>
  <c r="H32" i="3"/>
  <c r="D32" i="3"/>
  <c r="G32" i="3"/>
  <c r="G63" i="3" s="1"/>
  <c r="F32" i="3"/>
  <c r="E32" i="3"/>
  <c r="G53" i="4"/>
  <c r="F53" i="4"/>
  <c r="E53" i="4"/>
  <c r="D53" i="4"/>
  <c r="C53" i="4"/>
  <c r="K53" i="4"/>
  <c r="L53" i="4"/>
  <c r="J53" i="4"/>
  <c r="I53" i="4"/>
  <c r="H53" i="4"/>
  <c r="H56" i="2"/>
  <c r="E56" i="2"/>
  <c r="L56" i="2"/>
  <c r="K56" i="2"/>
  <c r="G56" i="2"/>
  <c r="D56" i="2"/>
  <c r="C56" i="2"/>
  <c r="J56" i="2"/>
  <c r="F56" i="2"/>
  <c r="I56" i="2"/>
  <c r="D44" i="3"/>
  <c r="C44" i="3"/>
  <c r="M44" i="3" s="1"/>
  <c r="L44" i="3"/>
  <c r="E44" i="3"/>
  <c r="I44" i="3"/>
  <c r="H44" i="3"/>
  <c r="F44" i="3"/>
  <c r="K44" i="3"/>
  <c r="G44" i="3"/>
  <c r="J44" i="3"/>
  <c r="G32" i="2"/>
  <c r="H32" i="2"/>
  <c r="L32" i="2"/>
  <c r="K32" i="2"/>
  <c r="F32" i="2"/>
  <c r="E32" i="2"/>
  <c r="J32" i="2"/>
  <c r="D32" i="2"/>
  <c r="I32" i="2"/>
  <c r="C32" i="2"/>
  <c r="I8" i="2"/>
  <c r="H8" i="2"/>
  <c r="L8" i="2"/>
  <c r="E8" i="2"/>
  <c r="D8" i="2"/>
  <c r="K8" i="2"/>
  <c r="G8" i="2"/>
  <c r="J8" i="2"/>
  <c r="F8" i="2"/>
  <c r="C8" i="2"/>
  <c r="L14" i="2"/>
  <c r="K14" i="2"/>
  <c r="J14" i="2"/>
  <c r="I14" i="2"/>
  <c r="E14" i="2"/>
  <c r="H14" i="2"/>
  <c r="G14" i="2"/>
  <c r="F14" i="2"/>
  <c r="D14" i="2"/>
  <c r="C14" i="2"/>
  <c r="L8" i="3"/>
  <c r="K8" i="3"/>
  <c r="J8" i="3"/>
  <c r="C8" i="3"/>
  <c r="I8" i="3"/>
  <c r="H8" i="3"/>
  <c r="G8" i="3"/>
  <c r="D8" i="3"/>
  <c r="F8" i="3"/>
  <c r="E8" i="3"/>
  <c r="G29" i="4"/>
  <c r="F29" i="4"/>
  <c r="E29" i="4"/>
  <c r="I29" i="4"/>
  <c r="D29" i="4"/>
  <c r="L29" i="4"/>
  <c r="C29" i="4"/>
  <c r="K29" i="4"/>
  <c r="J29" i="4"/>
  <c r="H29" i="4"/>
  <c r="M58" i="4"/>
  <c r="M58" i="3"/>
  <c r="M58" i="2"/>
  <c r="F63" i="3" l="1"/>
  <c r="M17" i="2"/>
  <c r="M17" i="4"/>
  <c r="K59" i="2"/>
  <c r="M44" i="2"/>
  <c r="H59" i="2"/>
  <c r="M38" i="3"/>
  <c r="I59" i="2"/>
  <c r="M20" i="4"/>
  <c r="M41" i="4"/>
  <c r="M20" i="3"/>
  <c r="M20" i="2"/>
  <c r="E59" i="3"/>
  <c r="M41" i="2"/>
  <c r="M44" i="4"/>
  <c r="M38" i="4"/>
  <c r="M41" i="3"/>
  <c r="L63" i="3"/>
  <c r="M17" i="3"/>
  <c r="C63" i="4"/>
  <c r="M14" i="4"/>
  <c r="J59" i="4"/>
  <c r="M50" i="4"/>
  <c r="I59" i="4"/>
  <c r="I63" i="4"/>
  <c r="G59" i="4"/>
  <c r="G63" i="4"/>
  <c r="H59" i="4"/>
  <c r="H63" i="4"/>
  <c r="M26" i="4"/>
  <c r="M8" i="4"/>
  <c r="L59" i="4"/>
  <c r="L63" i="4"/>
  <c r="F59" i="4"/>
  <c r="F63" i="4"/>
  <c r="K59" i="4"/>
  <c r="K63" i="4"/>
  <c r="C59" i="4"/>
  <c r="D59" i="4"/>
  <c r="J63" i="4"/>
  <c r="K59" i="3"/>
  <c r="K63" i="3"/>
  <c r="M53" i="3"/>
  <c r="E63" i="3"/>
  <c r="M47" i="3"/>
  <c r="H59" i="3"/>
  <c r="H63" i="3"/>
  <c r="C59" i="3"/>
  <c r="C63" i="3"/>
  <c r="I59" i="3"/>
  <c r="I63" i="3"/>
  <c r="D59" i="3"/>
  <c r="M56" i="3"/>
  <c r="J59" i="3"/>
  <c r="L59" i="3"/>
  <c r="F59" i="3"/>
  <c r="G59" i="3"/>
  <c r="M29" i="3"/>
  <c r="C59" i="2"/>
  <c r="M14" i="2"/>
  <c r="C63" i="2"/>
  <c r="E8" i="5" s="1"/>
  <c r="E59" i="2"/>
  <c r="E63" i="2"/>
  <c r="M23" i="2"/>
  <c r="K63" i="2"/>
  <c r="F59" i="2"/>
  <c r="F63" i="2"/>
  <c r="M56" i="2"/>
  <c r="J59" i="2"/>
  <c r="H63" i="2"/>
  <c r="D59" i="2"/>
  <c r="M53" i="2"/>
  <c r="M26" i="2"/>
  <c r="G59" i="2"/>
  <c r="G63" i="2"/>
  <c r="L59" i="2"/>
  <c r="L63" i="2"/>
  <c r="I63" i="2"/>
  <c r="M5" i="4"/>
  <c r="E59" i="4"/>
  <c r="M23" i="4"/>
  <c r="M29" i="4"/>
  <c r="M53" i="4"/>
  <c r="M11" i="4"/>
  <c r="M56" i="4"/>
  <c r="M32" i="4"/>
  <c r="M47" i="4"/>
  <c r="M35" i="4"/>
  <c r="M23" i="3"/>
  <c r="M5" i="3"/>
  <c r="M26" i="3"/>
  <c r="M8" i="3"/>
  <c r="M32" i="3"/>
  <c r="M11" i="3"/>
  <c r="M35" i="3"/>
  <c r="M50" i="3"/>
  <c r="N58" i="3"/>
  <c r="M50" i="2"/>
  <c r="M38" i="2"/>
  <c r="M47" i="2"/>
  <c r="M11" i="2"/>
  <c r="M35" i="2"/>
  <c r="M5" i="2"/>
  <c r="M29" i="2"/>
  <c r="N58" i="2"/>
  <c r="M8" i="2"/>
  <c r="M32" i="2"/>
  <c r="M59" i="4" l="1"/>
  <c r="M63" i="4"/>
  <c r="M59" i="3"/>
  <c r="M63" i="3"/>
  <c r="M63" i="2"/>
  <c r="M59" i="2"/>
  <c r="N63" i="3"/>
  <c r="N59" i="3"/>
  <c r="N59" i="2"/>
  <c r="N63" i="2"/>
  <c r="M54" i="1"/>
  <c r="M52" i="1"/>
  <c r="M51" i="1"/>
  <c r="M48" i="1"/>
  <c r="M45" i="1"/>
  <c r="M42" i="1"/>
  <c r="M40" i="1"/>
  <c r="M39" i="1"/>
  <c r="M36" i="1"/>
  <c r="M33" i="1"/>
  <c r="M30" i="1"/>
  <c r="M28" i="1"/>
  <c r="M27" i="1"/>
  <c r="M22" i="1"/>
  <c r="M21" i="1"/>
  <c r="M19" i="1"/>
  <c r="M18" i="1"/>
  <c r="M16" i="1"/>
  <c r="M15" i="1"/>
  <c r="M10" i="1"/>
  <c r="M9" i="1"/>
  <c r="M3" i="1"/>
  <c r="M25" i="1" l="1"/>
  <c r="M12" i="1"/>
  <c r="M31" i="1"/>
  <c r="M4" i="1"/>
  <c r="M24" i="1"/>
  <c r="M34" i="1"/>
  <c r="M37" i="1"/>
  <c r="M6" i="1"/>
  <c r="M7" i="1"/>
  <c r="M13" i="1"/>
  <c r="M43" i="1"/>
  <c r="M55" i="1"/>
  <c r="M46" i="1"/>
  <c r="M49" i="1"/>
  <c r="M58" i="1" l="1"/>
  <c r="M17" i="1"/>
  <c r="M29" i="1"/>
  <c r="M11" i="1"/>
  <c r="M41" i="1"/>
  <c r="M20" i="1"/>
  <c r="M53" i="1"/>
  <c r="M23" i="1"/>
  <c r="K59" i="1" l="1"/>
  <c r="K63" i="1"/>
  <c r="C59" i="1"/>
  <c r="C63" i="1"/>
  <c r="I59" i="1"/>
  <c r="I63" i="1"/>
  <c r="L59" i="1"/>
  <c r="L63" i="1"/>
  <c r="D59" i="1"/>
  <c r="F59" i="1"/>
  <c r="F63" i="1"/>
  <c r="E59" i="1"/>
  <c r="E63" i="1"/>
  <c r="G59" i="1"/>
  <c r="G63" i="1"/>
  <c r="H59" i="1"/>
  <c r="H63" i="1"/>
  <c r="J59" i="1"/>
  <c r="J63" i="1"/>
  <c r="M50" i="1"/>
  <c r="M47" i="1"/>
  <c r="M38" i="1"/>
  <c r="M32" i="1"/>
  <c r="M26" i="1"/>
  <c r="M14" i="1"/>
  <c r="M8" i="1"/>
  <c r="M5" i="1"/>
  <c r="M56" i="1"/>
  <c r="M44" i="1"/>
  <c r="M35" i="1"/>
  <c r="N58" i="1"/>
  <c r="L64" i="4" l="1"/>
  <c r="M59" i="1"/>
  <c r="M63" i="1"/>
  <c r="N63" i="1"/>
  <c r="N59" i="1" l="1"/>
  <c r="N58" i="4"/>
  <c r="F9" i="5"/>
  <c r="E19" i="5" s="1"/>
  <c r="B1" i="4"/>
  <c r="L8" i="5"/>
  <c r="D25" i="5" s="1"/>
  <c r="F8" i="5"/>
  <c r="D19" i="5" s="1"/>
  <c r="C19" i="5"/>
  <c r="F10" i="5" l="1"/>
  <c r="F19" i="5" s="1"/>
  <c r="L10" i="5"/>
  <c r="F25" i="5" s="1"/>
  <c r="L9" i="5"/>
  <c r="E25" i="5" s="1"/>
  <c r="N59" i="4" l="1"/>
  <c r="E10" i="5"/>
  <c r="F18" i="5" s="1"/>
  <c r="C26" i="5"/>
  <c r="C24" i="5"/>
  <c r="N8" i="5"/>
  <c r="D27" i="5" s="1"/>
  <c r="C25" i="5"/>
  <c r="G8" i="5"/>
  <c r="D20" i="5" s="1"/>
  <c r="N63" i="4" l="1"/>
  <c r="C20" i="5"/>
  <c r="J10" i="5"/>
  <c r="F23" i="5" s="1"/>
  <c r="N10" i="5"/>
  <c r="F27" i="5" s="1"/>
  <c r="H9" i="5"/>
  <c r="E21" i="5" s="1"/>
  <c r="M9" i="5"/>
  <c r="E26" i="5" s="1"/>
  <c r="I9" i="5"/>
  <c r="E22" i="5" s="1"/>
  <c r="K8" i="5"/>
  <c r="D24" i="5" s="1"/>
  <c r="I8" i="5"/>
  <c r="D22" i="5" s="1"/>
  <c r="M8" i="5"/>
  <c r="D26" i="5" s="1"/>
  <c r="J8" i="5"/>
  <c r="D23" i="5" s="1"/>
  <c r="D18" i="5"/>
  <c r="C21" i="5"/>
  <c r="H10" i="5"/>
  <c r="F21" i="5" s="1"/>
  <c r="K10" i="5"/>
  <c r="F24" i="5" s="1"/>
  <c r="I10" i="5"/>
  <c r="F22" i="5" s="1"/>
  <c r="M10" i="5"/>
  <c r="F26" i="5" s="1"/>
  <c r="G9" i="5"/>
  <c r="E20" i="5" s="1"/>
  <c r="E9" i="5"/>
  <c r="E18" i="5" s="1"/>
  <c r="J9" i="5"/>
  <c r="E23" i="5" s="1"/>
  <c r="N9" i="5"/>
  <c r="E27" i="5" s="1"/>
  <c r="K9" i="5"/>
  <c r="E24" i="5" s="1"/>
  <c r="C27" i="5"/>
  <c r="C18" i="5"/>
  <c r="C23" i="5"/>
  <c r="C22" i="5"/>
  <c r="O9" i="5" l="1"/>
  <c r="G10" i="5"/>
  <c r="F20" i="5" s="1"/>
  <c r="H8" i="5"/>
  <c r="D21" i="5" s="1"/>
  <c r="O10" i="5"/>
  <c r="O8" i="5"/>
</calcChain>
</file>

<file path=xl/sharedStrings.xml><?xml version="1.0" encoding="utf-8"?>
<sst xmlns="http://schemas.openxmlformats.org/spreadsheetml/2006/main" count="472" uniqueCount="67">
  <si>
    <t>Año Tarifario:</t>
  </si>
  <si>
    <t>Escenario</t>
  </si>
  <si>
    <t>Zona</t>
  </si>
  <si>
    <t>Total</t>
  </si>
  <si>
    <t>E01</t>
  </si>
  <si>
    <t>Dem. [MW]</t>
  </si>
  <si>
    <t>Lluv Hab Max</t>
  </si>
  <si>
    <t>Pérd. [MW]</t>
  </si>
  <si>
    <t>Factores</t>
  </si>
  <si>
    <t>E02</t>
  </si>
  <si>
    <t>Lluv Hab Med</t>
  </si>
  <si>
    <t>E03</t>
  </si>
  <si>
    <t>Lluv Hab Min</t>
  </si>
  <si>
    <t>E04</t>
  </si>
  <si>
    <t>Lluv Sem Max</t>
  </si>
  <si>
    <t>E05</t>
  </si>
  <si>
    <t>Lluv Sem Med</t>
  </si>
  <si>
    <t>E06</t>
  </si>
  <si>
    <t>Lluv Sem Min</t>
  </si>
  <si>
    <t>E07</t>
  </si>
  <si>
    <t>Lluv Fer Max</t>
  </si>
  <si>
    <t>E08</t>
  </si>
  <si>
    <t>Lluv Fer Med</t>
  </si>
  <si>
    <t>E09</t>
  </si>
  <si>
    <t>Lluv Fer Min</t>
  </si>
  <si>
    <t>E10</t>
  </si>
  <si>
    <t>Llu Hab Max</t>
  </si>
  <si>
    <t>E11</t>
  </si>
  <si>
    <t>Llu Hab Med</t>
  </si>
  <si>
    <t>E12</t>
  </si>
  <si>
    <t>Llu Hab Min</t>
  </si>
  <si>
    <t>E13</t>
  </si>
  <si>
    <t>Llu Sem Max</t>
  </si>
  <si>
    <t>E14</t>
  </si>
  <si>
    <t>Llu Sem Med</t>
  </si>
  <si>
    <t>E15</t>
  </si>
  <si>
    <t>Llu Sem Min</t>
  </si>
  <si>
    <t>E16</t>
  </si>
  <si>
    <t>Llu Fer Max</t>
  </si>
  <si>
    <t>E17</t>
  </si>
  <si>
    <t>Llu Fer Med</t>
  </si>
  <si>
    <t>E18</t>
  </si>
  <si>
    <t>Llu Fer Min</t>
  </si>
  <si>
    <r>
      <rPr>
        <sz val="11"/>
        <color indexed="8"/>
        <rFont val="Times New Roman"/>
        <family val="1"/>
      </rPr>
      <t>∑</t>
    </r>
    <r>
      <rPr>
        <sz val="10"/>
        <color indexed="8"/>
        <rFont val="Times New Roman"/>
        <family val="1"/>
      </rPr>
      <t xml:space="preserve"> Dem [MW]  </t>
    </r>
  </si>
  <si>
    <t>Factores promedios</t>
  </si>
  <si>
    <t>Principales Referencias</t>
  </si>
  <si>
    <t>Progreso Baitún</t>
  </si>
  <si>
    <t>Fortuna Guasquitas</t>
  </si>
  <si>
    <t>Caldera L.Estrella</t>
  </si>
  <si>
    <t>Mata Nance Boquerón 3</t>
  </si>
  <si>
    <t>Ll.Sánchez El Higo</t>
  </si>
  <si>
    <t>Chorrera Pan-Am</t>
  </si>
  <si>
    <t>Panamá Pacora</t>
  </si>
  <si>
    <t>Bayano Cañitas</t>
  </si>
  <si>
    <t>T.Colón L.Minas</t>
  </si>
  <si>
    <t>Changinola Cañazas</t>
  </si>
  <si>
    <t>Factores Pérd. ponderados</t>
  </si>
  <si>
    <t>FACTORES DE PÉRDIDAS</t>
  </si>
  <si>
    <t>Año 2</t>
  </si>
  <si>
    <t>Año 3</t>
  </si>
  <si>
    <t>Año 4</t>
  </si>
  <si>
    <t>2*</t>
  </si>
  <si>
    <t>3*</t>
  </si>
  <si>
    <t>8*</t>
  </si>
  <si>
    <t>Año 1</t>
  </si>
  <si>
    <t>AÑO TARIFARIOS</t>
  </si>
  <si>
    <t>FACTORES DE PERDIDAS ESTIMADAS PARA EL PERIODO TARIFARIO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</si>
</sst>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0.0\ %"/>
    <numFmt numFmtId="167" formatCode="0\ %"/>
    <numFmt numFmtId="168" formatCode="#,##0.0"/>
    <numFmt numFmtId="169" formatCode="0.00\ %"/>
    <numFmt numFmtId="170" formatCode="0.000000\ %"/>
    <numFmt numFmtId="171" formatCode="0.0000000000000%"/>
    <numFmt numFmtId="172" formatCode="0.0%"/>
    <numFmt numFmtId="173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color theme="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color theme="4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6" fontId="6" fillId="4" borderId="9" xfId="1" applyNumberFormat="1" applyFont="1" applyFill="1" applyBorder="1" applyAlignment="1">
      <alignment horizontal="center" vertical="center"/>
    </xf>
    <xf numFmtId="167" fontId="6" fillId="4" borderId="7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9" fontId="4" fillId="0" borderId="11" xfId="1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8" fontId="4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9" fontId="5" fillId="0" borderId="11" xfId="1" applyNumberFormat="1" applyFont="1" applyBorder="1" applyAlignment="1">
      <alignment horizontal="center" vertical="center"/>
    </xf>
    <xf numFmtId="169" fontId="5" fillId="0" borderId="12" xfId="1" applyNumberFormat="1" applyFont="1" applyBorder="1" applyAlignment="1">
      <alignment horizontal="center" vertical="center"/>
    </xf>
    <xf numFmtId="169" fontId="5" fillId="0" borderId="13" xfId="1" applyNumberFormat="1" applyFont="1" applyBorder="1" applyAlignment="1">
      <alignment horizontal="center" vertical="center"/>
    </xf>
    <xf numFmtId="167" fontId="15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10" fontId="16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67" fontId="5" fillId="0" borderId="11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73" fontId="0" fillId="0" borderId="0" xfId="0" applyNumberFormat="1"/>
    <xf numFmtId="169" fontId="20" fillId="3" borderId="26" xfId="1" applyNumberFormat="1" applyFont="1" applyFill="1" applyBorder="1" applyAlignment="1">
      <alignment horizontal="center" vertical="center"/>
    </xf>
    <xf numFmtId="10" fontId="16" fillId="3" borderId="23" xfId="0" applyNumberFormat="1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rnandezc\Desktop\disco%20interno\Nuevo%20Regimen%20Tarifario%202021-2025\consulta%20P&#250;blica\PARTE%20II\PLIEGO%20TARIFARIO%202021%20-%202025\Cargos%20CUSTP\CUSPTi_AT2\1.%20DatosFij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rnandezc\Desktop\disco%20interno\Nuevo%20Regimen%20Tarifario%202021-2025\consulta%20P&#250;blica\PARTE%20II\PLIEGO%20TARIFARIO%202021%20-%202025\Cargos%20CUSTP\CUSPTi_AT3\1.%20DatosFij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rnandezc\Desktop\disco%20interno\CUSPT_ETESA_2017-2021_RESNo.12136\CUSPTi_AT4\1.%20DatosFij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rnandezc\Desktop\disco%20interno\Nuevo%20Regimen%20Tarifario%202021-2025\Respuesta%20Post-consulta%20P&#250;blica\Pliego%20tarifario%202021%202025\calculo%20CUSPT%20A&#241;os%20tarifarios\calculo%20a&#241;o%204\AT4_LOSS-Total-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2</v>
          </cell>
          <cell r="C1" t="str">
            <v>2022-2023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3</v>
          </cell>
          <cell r="C1" t="str">
            <v>2023-2024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E12"/>
      <sheetName val="E13"/>
      <sheetName val="E14"/>
      <sheetName val="E15"/>
      <sheetName val="E16"/>
      <sheetName val="E17"/>
      <sheetName val="E18"/>
    </sheetNames>
    <sheetDataSet>
      <sheetData sheetId="0">
        <row r="1">
          <cell r="C1" t="str">
            <v>2024-2025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8"/>
  <sheetViews>
    <sheetView tabSelected="1" topLeftCell="A15" workbookViewId="0">
      <selection activeCell="H28" sqref="H28"/>
    </sheetView>
  </sheetViews>
  <sheetFormatPr baseColWidth="10" defaultRowHeight="15" x14ac:dyDescent="0.25"/>
  <cols>
    <col min="2" max="2" width="12.42578125" customWidth="1"/>
    <col min="3" max="3" width="15.7109375" customWidth="1"/>
    <col min="4" max="4" width="10.85546875" customWidth="1"/>
    <col min="7" max="7" width="12" bestFit="1" customWidth="1"/>
    <col min="9" max="9" width="13.42578125" customWidth="1"/>
    <col min="15" max="15" width="17.140625" customWidth="1"/>
  </cols>
  <sheetData>
    <row r="2" spans="2:15" ht="15.75" thickBot="1" x14ac:dyDescent="0.3"/>
    <row r="3" spans="2:15" ht="16.5" thickBot="1" x14ac:dyDescent="0.3">
      <c r="B3" s="64" t="s">
        <v>66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2:15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x14ac:dyDescent="0.25">
      <c r="B5" s="73" t="s">
        <v>65</v>
      </c>
      <c r="C5" s="69" t="s">
        <v>2</v>
      </c>
      <c r="D5" s="70"/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8">
        <v>9</v>
      </c>
      <c r="N5" s="29">
        <v>10</v>
      </c>
      <c r="O5" s="30" t="s">
        <v>3</v>
      </c>
    </row>
    <row r="6" spans="2:15" ht="24" x14ac:dyDescent="0.25">
      <c r="B6" s="74"/>
      <c r="C6" s="71" t="s">
        <v>45</v>
      </c>
      <c r="D6" s="72"/>
      <c r="E6" s="33" t="s">
        <v>46</v>
      </c>
      <c r="F6" s="34" t="s">
        <v>47</v>
      </c>
      <c r="G6" s="34" t="s">
        <v>48</v>
      </c>
      <c r="H6" s="34" t="s">
        <v>49</v>
      </c>
      <c r="I6" s="34" t="s">
        <v>50</v>
      </c>
      <c r="J6" s="34" t="s">
        <v>51</v>
      </c>
      <c r="K6" s="34" t="s">
        <v>52</v>
      </c>
      <c r="L6" s="34" t="s">
        <v>53</v>
      </c>
      <c r="M6" s="34" t="s">
        <v>54</v>
      </c>
      <c r="N6" s="35" t="s">
        <v>55</v>
      </c>
      <c r="O6" s="36"/>
    </row>
    <row r="7" spans="2:15" x14ac:dyDescent="0.25">
      <c r="B7" s="46" t="s">
        <v>64</v>
      </c>
      <c r="C7" s="67" t="s">
        <v>56</v>
      </c>
      <c r="D7" s="68"/>
      <c r="E7" s="56">
        <v>0</v>
      </c>
      <c r="F7" s="56">
        <v>0</v>
      </c>
      <c r="G7" s="56">
        <v>0</v>
      </c>
      <c r="H7" s="56">
        <v>5.0000000000000001E-3</v>
      </c>
      <c r="I7" s="56">
        <v>5.7000000000000002E-2</v>
      </c>
      <c r="J7" s="56">
        <v>0.13200000000000001</v>
      </c>
      <c r="K7" s="56">
        <v>0.76</v>
      </c>
      <c r="L7" s="56">
        <v>8.9999999999999993E-3</v>
      </c>
      <c r="M7" s="56">
        <v>3.6999999999999998E-2</v>
      </c>
      <c r="N7" s="56">
        <v>0</v>
      </c>
      <c r="O7" s="47">
        <f>SUM(E7:N7)</f>
        <v>1</v>
      </c>
    </row>
    <row r="8" spans="2:15" x14ac:dyDescent="0.25">
      <c r="B8" s="46" t="s">
        <v>58</v>
      </c>
      <c r="C8" s="67" t="s">
        <v>56</v>
      </c>
      <c r="D8" s="68"/>
      <c r="E8" s="37">
        <f>+Resumen_2!C63</f>
        <v>0</v>
      </c>
      <c r="F8" s="37">
        <f>+Resumen_2!D63</f>
        <v>0</v>
      </c>
      <c r="G8" s="37">
        <f>+Resumen_2!E63</f>
        <v>0</v>
      </c>
      <c r="H8" s="37">
        <f>+Resumen_2!F63</f>
        <v>4.3580326970513597E-3</v>
      </c>
      <c r="I8" s="37">
        <f>+Resumen_2!G63</f>
        <v>8.5711789589072551E-2</v>
      </c>
      <c r="J8" s="37">
        <f>+Resumen_2!H63</f>
        <v>0.1245560659857365</v>
      </c>
      <c r="K8" s="37">
        <f>+Resumen_2!I63</f>
        <v>0.7279780514644888</v>
      </c>
      <c r="L8" s="37">
        <f>+Resumen_2!J63</f>
        <v>0</v>
      </c>
      <c r="M8" s="37">
        <f>+Resumen_2!K63</f>
        <v>5.6539434432624963E-2</v>
      </c>
      <c r="N8" s="37">
        <f>+Resumen_2!L63</f>
        <v>8.5662583102568335E-4</v>
      </c>
      <c r="O8" s="47">
        <f>+Resumen_2!M63</f>
        <v>1</v>
      </c>
    </row>
    <row r="9" spans="2:15" x14ac:dyDescent="0.25">
      <c r="B9" s="46" t="s">
        <v>59</v>
      </c>
      <c r="C9" s="67" t="s">
        <v>56</v>
      </c>
      <c r="D9" s="68"/>
      <c r="E9" s="37">
        <f>+Resumen_3!C63</f>
        <v>0</v>
      </c>
      <c r="F9" s="37">
        <f>+Resumen_3!D63</f>
        <v>0</v>
      </c>
      <c r="G9" s="37">
        <f>+Resumen_3!E63</f>
        <v>0</v>
      </c>
      <c r="H9" s="37">
        <f>+Resumen_3!F63</f>
        <v>5.0724429986642883E-3</v>
      </c>
      <c r="I9" s="37">
        <f>+Resumen_3!G63</f>
        <v>0.1120005643566451</v>
      </c>
      <c r="J9" s="37">
        <f>+Resumen_3!H63</f>
        <v>0.23587607422452159</v>
      </c>
      <c r="K9" s="37">
        <f>+Resumen_3!I63</f>
        <v>0.58385333353774294</v>
      </c>
      <c r="L9" s="37">
        <f>+Resumen_3!J63</f>
        <v>0</v>
      </c>
      <c r="M9" s="37">
        <f>+Resumen_3!K63</f>
        <v>6.2028387126256433E-2</v>
      </c>
      <c r="N9" s="37">
        <f>+Resumen_3!L63</f>
        <v>1.1691977561695791E-3</v>
      </c>
      <c r="O9" s="47">
        <f>+Resumen_3!M63</f>
        <v>0.99999999999999989</v>
      </c>
    </row>
    <row r="10" spans="2:15" x14ac:dyDescent="0.25">
      <c r="B10" s="46" t="s">
        <v>60</v>
      </c>
      <c r="C10" s="67" t="s">
        <v>56</v>
      </c>
      <c r="D10" s="68"/>
      <c r="E10" s="37">
        <f>+Resumen_4!C63</f>
        <v>0</v>
      </c>
      <c r="F10" s="37">
        <f>+Resumen_4!D63</f>
        <v>0</v>
      </c>
      <c r="G10" s="37">
        <f>+Resumen_4!E63</f>
        <v>0</v>
      </c>
      <c r="H10" s="37">
        <f>+Resumen_4!F63</f>
        <v>7.0189767924703078E-3</v>
      </c>
      <c r="I10" s="37">
        <f>+Resumen_4!G63</f>
        <v>7.4912005594399159E-2</v>
      </c>
      <c r="J10" s="37">
        <f>+Resumen_4!H63</f>
        <v>9.4280044623851367E-2</v>
      </c>
      <c r="K10" s="37">
        <f>+Resumen_4!I63</f>
        <v>0.79105503561679558</v>
      </c>
      <c r="L10" s="37">
        <f>+Resumen_4!J63</f>
        <v>0</v>
      </c>
      <c r="M10" s="37">
        <f>+Resumen_4!K63</f>
        <v>3.0391433756455848E-2</v>
      </c>
      <c r="N10" s="37">
        <f>+Resumen_4!L63</f>
        <v>2.3425036160276617E-3</v>
      </c>
      <c r="O10" s="47">
        <f>+Resumen_4!M63</f>
        <v>1</v>
      </c>
    </row>
    <row r="14" spans="2:15" ht="15.75" thickBot="1" x14ac:dyDescent="0.3"/>
    <row r="15" spans="2:15" ht="15.75" thickBot="1" x14ac:dyDescent="0.3">
      <c r="B15" s="58" t="s">
        <v>2</v>
      </c>
      <c r="C15" s="61" t="s">
        <v>57</v>
      </c>
      <c r="D15" s="62"/>
      <c r="E15" s="62"/>
      <c r="F15" s="63"/>
      <c r="G15" s="41"/>
    </row>
    <row r="16" spans="2:15" ht="15" customHeight="1" x14ac:dyDescent="0.25">
      <c r="B16" s="59"/>
      <c r="C16" s="58" t="s">
        <v>64</v>
      </c>
      <c r="D16" s="58" t="s">
        <v>58</v>
      </c>
      <c r="E16" s="58" t="s">
        <v>59</v>
      </c>
      <c r="F16" s="58" t="s">
        <v>60</v>
      </c>
      <c r="G16" s="41"/>
    </row>
    <row r="17" spans="2:7" ht="15.75" thickBot="1" x14ac:dyDescent="0.3">
      <c r="B17" s="60"/>
      <c r="C17" s="60"/>
      <c r="D17" s="60"/>
      <c r="E17" s="60"/>
      <c r="F17" s="60"/>
      <c r="G17" s="41"/>
    </row>
    <row r="18" spans="2:7" ht="15.75" thickBot="1" x14ac:dyDescent="0.3">
      <c r="B18" s="42">
        <v>1</v>
      </c>
      <c r="C18" s="57">
        <f>+E7</f>
        <v>0</v>
      </c>
      <c r="D18" s="43">
        <f>+E8</f>
        <v>0</v>
      </c>
      <c r="E18" s="43">
        <f>+E9</f>
        <v>0</v>
      </c>
      <c r="F18" s="43">
        <f>+E10</f>
        <v>0</v>
      </c>
      <c r="G18" s="52"/>
    </row>
    <row r="19" spans="2:7" ht="15.75" thickBot="1" x14ac:dyDescent="0.3">
      <c r="B19" s="42" t="s">
        <v>61</v>
      </c>
      <c r="C19" s="57">
        <f>+F7</f>
        <v>0</v>
      </c>
      <c r="D19" s="43">
        <f>+F8</f>
        <v>0</v>
      </c>
      <c r="E19" s="43">
        <f>+F9</f>
        <v>0</v>
      </c>
      <c r="F19" s="43">
        <f>+F10</f>
        <v>0</v>
      </c>
      <c r="G19" s="52"/>
    </row>
    <row r="20" spans="2:7" ht="15.75" thickBot="1" x14ac:dyDescent="0.3">
      <c r="B20" s="42" t="s">
        <v>62</v>
      </c>
      <c r="C20" s="57">
        <f>+G7</f>
        <v>0</v>
      </c>
      <c r="D20" s="43">
        <f>+G8</f>
        <v>0</v>
      </c>
      <c r="E20" s="43">
        <f>+G9</f>
        <v>0</v>
      </c>
      <c r="F20" s="43">
        <f>+G10</f>
        <v>0</v>
      </c>
      <c r="G20" s="52"/>
    </row>
    <row r="21" spans="2:7" ht="15.75" thickBot="1" x14ac:dyDescent="0.3">
      <c r="B21" s="42">
        <v>4</v>
      </c>
      <c r="C21" s="57">
        <f>+H7</f>
        <v>5.0000000000000001E-3</v>
      </c>
      <c r="D21" s="43">
        <f>+H8</f>
        <v>4.3580326970513597E-3</v>
      </c>
      <c r="E21" s="43">
        <f>+H9</f>
        <v>5.0724429986642883E-3</v>
      </c>
      <c r="F21" s="43">
        <f>+H10</f>
        <v>7.0189767924703078E-3</v>
      </c>
      <c r="G21" s="52"/>
    </row>
    <row r="22" spans="2:7" ht="15.75" thickBot="1" x14ac:dyDescent="0.3">
      <c r="B22" s="42">
        <v>5</v>
      </c>
      <c r="C22" s="57">
        <f>+I7</f>
        <v>5.7000000000000002E-2</v>
      </c>
      <c r="D22" s="43">
        <f>+I8</f>
        <v>8.5711789589072551E-2</v>
      </c>
      <c r="E22" s="43">
        <f>+I9</f>
        <v>0.1120005643566451</v>
      </c>
      <c r="F22" s="43">
        <f>+I10</f>
        <v>7.4912005594399159E-2</v>
      </c>
      <c r="G22" s="52"/>
    </row>
    <row r="23" spans="2:7" ht="15.75" thickBot="1" x14ac:dyDescent="0.3">
      <c r="B23" s="42">
        <v>6</v>
      </c>
      <c r="C23" s="57">
        <f>+J7</f>
        <v>0.13200000000000001</v>
      </c>
      <c r="D23" s="43">
        <f>+J8</f>
        <v>0.1245560659857365</v>
      </c>
      <c r="E23" s="43">
        <f>+J9</f>
        <v>0.23587607422452159</v>
      </c>
      <c r="F23" s="43">
        <f>+J10</f>
        <v>9.4280044623851367E-2</v>
      </c>
      <c r="G23" s="52"/>
    </row>
    <row r="24" spans="2:7" ht="15.75" thickBot="1" x14ac:dyDescent="0.3">
      <c r="B24" s="42">
        <v>7</v>
      </c>
      <c r="C24" s="57">
        <f>+K7</f>
        <v>0.76</v>
      </c>
      <c r="D24" s="43">
        <f>+K8</f>
        <v>0.7279780514644888</v>
      </c>
      <c r="E24" s="43">
        <f>+K9</f>
        <v>0.58385333353774294</v>
      </c>
      <c r="F24" s="43">
        <f>+K10</f>
        <v>0.79105503561679558</v>
      </c>
      <c r="G24" s="52"/>
    </row>
    <row r="25" spans="2:7" ht="15.75" thickBot="1" x14ac:dyDescent="0.3">
      <c r="B25" s="42" t="s">
        <v>63</v>
      </c>
      <c r="C25" s="57">
        <f>+L7</f>
        <v>8.9999999999999993E-3</v>
      </c>
      <c r="D25" s="43">
        <f>+L8</f>
        <v>0</v>
      </c>
      <c r="E25" s="43">
        <f>+L9</f>
        <v>0</v>
      </c>
      <c r="F25" s="43">
        <f>+L10</f>
        <v>0</v>
      </c>
      <c r="G25" s="52"/>
    </row>
    <row r="26" spans="2:7" ht="15.75" thickBot="1" x14ac:dyDescent="0.3">
      <c r="B26" s="42">
        <v>9</v>
      </c>
      <c r="C26" s="57">
        <f>+M7</f>
        <v>3.6999999999999998E-2</v>
      </c>
      <c r="D26" s="43">
        <f>+M8</f>
        <v>5.6539434432624963E-2</v>
      </c>
      <c r="E26" s="43">
        <f>+M9</f>
        <v>6.2028387126256433E-2</v>
      </c>
      <c r="F26" s="43">
        <f>+M10</f>
        <v>3.0391433756455848E-2</v>
      </c>
      <c r="G26" s="52"/>
    </row>
    <row r="27" spans="2:7" ht="15.75" thickBot="1" x14ac:dyDescent="0.3">
      <c r="B27" s="42">
        <v>10</v>
      </c>
      <c r="C27" s="57">
        <f>+N7</f>
        <v>0</v>
      </c>
      <c r="D27" s="43">
        <f>+N8</f>
        <v>8.5662583102568335E-4</v>
      </c>
      <c r="E27" s="43">
        <f>+N9</f>
        <v>1.1691977561695791E-3</v>
      </c>
      <c r="F27" s="43">
        <f>+N10</f>
        <v>2.3425036160276617E-3</v>
      </c>
      <c r="G27" s="52"/>
    </row>
    <row r="28" spans="2:7" x14ac:dyDescent="0.25">
      <c r="C28" s="55"/>
      <c r="D28" s="55"/>
      <c r="E28" s="55"/>
      <c r="F28" s="55"/>
    </row>
  </sheetData>
  <mergeCells count="14">
    <mergeCell ref="B3:O3"/>
    <mergeCell ref="C8:D8"/>
    <mergeCell ref="C9:D9"/>
    <mergeCell ref="C10:D10"/>
    <mergeCell ref="C5:D5"/>
    <mergeCell ref="C6:D6"/>
    <mergeCell ref="C7:D7"/>
    <mergeCell ref="B5:B6"/>
    <mergeCell ref="B15:B17"/>
    <mergeCell ref="C15:F15"/>
    <mergeCell ref="C16:C17"/>
    <mergeCell ref="D16:D17"/>
    <mergeCell ref="E16:E17"/>
    <mergeCell ref="F16:F17"/>
  </mergeCells>
  <conditionalFormatting sqref="E7:O10">
    <cfRule type="cellIs" dxfId="5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topLeftCell="A4" zoomScale="85" zoomScaleNormal="85" workbookViewId="0">
      <selection activeCell="C3" sqref="C3:L56"/>
    </sheetView>
  </sheetViews>
  <sheetFormatPr baseColWidth="10" defaultColWidth="8.7109375" defaultRowHeight="15" customHeight="1" x14ac:dyDescent="0.25"/>
  <cols>
    <col min="1" max="1" width="13.7109375" style="23" customWidth="1"/>
    <col min="2" max="2" width="10.7109375" style="3" customWidth="1"/>
    <col min="3" max="13" width="10.140625" style="3" customWidth="1"/>
    <col min="14" max="14" width="15.5703125" style="3" customWidth="1"/>
    <col min="15" max="256" width="8.7109375" style="3"/>
    <col min="257" max="257" width="13.7109375" style="3" customWidth="1"/>
    <col min="258" max="258" width="10.7109375" style="3" customWidth="1"/>
    <col min="259" max="259" width="9.28515625" style="3" bestFit="1" customWidth="1"/>
    <col min="260" max="512" width="8.7109375" style="3"/>
    <col min="513" max="513" width="13.7109375" style="3" customWidth="1"/>
    <col min="514" max="514" width="10.7109375" style="3" customWidth="1"/>
    <col min="515" max="515" width="9.28515625" style="3" bestFit="1" customWidth="1"/>
    <col min="516" max="768" width="8.7109375" style="3"/>
    <col min="769" max="769" width="13.7109375" style="3" customWidth="1"/>
    <col min="770" max="770" width="10.7109375" style="3" customWidth="1"/>
    <col min="771" max="771" width="9.28515625" style="3" bestFit="1" customWidth="1"/>
    <col min="772" max="1024" width="8.7109375" style="3"/>
    <col min="1025" max="1025" width="13.7109375" style="3" customWidth="1"/>
    <col min="1026" max="1026" width="10.7109375" style="3" customWidth="1"/>
    <col min="1027" max="1027" width="9.28515625" style="3" bestFit="1" customWidth="1"/>
    <col min="1028" max="1280" width="8.7109375" style="3"/>
    <col min="1281" max="1281" width="13.7109375" style="3" customWidth="1"/>
    <col min="1282" max="1282" width="10.7109375" style="3" customWidth="1"/>
    <col min="1283" max="1283" width="9.28515625" style="3" bestFit="1" customWidth="1"/>
    <col min="1284" max="1536" width="8.7109375" style="3"/>
    <col min="1537" max="1537" width="13.7109375" style="3" customWidth="1"/>
    <col min="1538" max="1538" width="10.7109375" style="3" customWidth="1"/>
    <col min="1539" max="1539" width="9.28515625" style="3" bestFit="1" customWidth="1"/>
    <col min="1540" max="1792" width="8.7109375" style="3"/>
    <col min="1793" max="1793" width="13.7109375" style="3" customWidth="1"/>
    <col min="1794" max="1794" width="10.7109375" style="3" customWidth="1"/>
    <col min="1795" max="1795" width="9.28515625" style="3" bestFit="1" customWidth="1"/>
    <col min="1796" max="2048" width="8.7109375" style="3"/>
    <col min="2049" max="2049" width="13.7109375" style="3" customWidth="1"/>
    <col min="2050" max="2050" width="10.7109375" style="3" customWidth="1"/>
    <col min="2051" max="2051" width="9.28515625" style="3" bestFit="1" customWidth="1"/>
    <col min="2052" max="2304" width="8.7109375" style="3"/>
    <col min="2305" max="2305" width="13.7109375" style="3" customWidth="1"/>
    <col min="2306" max="2306" width="10.7109375" style="3" customWidth="1"/>
    <col min="2307" max="2307" width="9.28515625" style="3" bestFit="1" customWidth="1"/>
    <col min="2308" max="2560" width="8.7109375" style="3"/>
    <col min="2561" max="2561" width="13.7109375" style="3" customWidth="1"/>
    <col min="2562" max="2562" width="10.7109375" style="3" customWidth="1"/>
    <col min="2563" max="2563" width="9.28515625" style="3" bestFit="1" customWidth="1"/>
    <col min="2564" max="2816" width="8.7109375" style="3"/>
    <col min="2817" max="2817" width="13.7109375" style="3" customWidth="1"/>
    <col min="2818" max="2818" width="10.7109375" style="3" customWidth="1"/>
    <col min="2819" max="2819" width="9.28515625" style="3" bestFit="1" customWidth="1"/>
    <col min="2820" max="3072" width="8.7109375" style="3"/>
    <col min="3073" max="3073" width="13.7109375" style="3" customWidth="1"/>
    <col min="3074" max="3074" width="10.7109375" style="3" customWidth="1"/>
    <col min="3075" max="3075" width="9.28515625" style="3" bestFit="1" customWidth="1"/>
    <col min="3076" max="3328" width="8.7109375" style="3"/>
    <col min="3329" max="3329" width="13.7109375" style="3" customWidth="1"/>
    <col min="3330" max="3330" width="10.7109375" style="3" customWidth="1"/>
    <col min="3331" max="3331" width="9.28515625" style="3" bestFit="1" customWidth="1"/>
    <col min="3332" max="3584" width="8.7109375" style="3"/>
    <col min="3585" max="3585" width="13.7109375" style="3" customWidth="1"/>
    <col min="3586" max="3586" width="10.7109375" style="3" customWidth="1"/>
    <col min="3587" max="3587" width="9.28515625" style="3" bestFit="1" customWidth="1"/>
    <col min="3588" max="3840" width="8.7109375" style="3"/>
    <col min="3841" max="3841" width="13.7109375" style="3" customWidth="1"/>
    <col min="3842" max="3842" width="10.7109375" style="3" customWidth="1"/>
    <col min="3843" max="3843" width="9.28515625" style="3" bestFit="1" customWidth="1"/>
    <col min="3844" max="4096" width="8.7109375" style="3"/>
    <col min="4097" max="4097" width="13.7109375" style="3" customWidth="1"/>
    <col min="4098" max="4098" width="10.7109375" style="3" customWidth="1"/>
    <col min="4099" max="4099" width="9.28515625" style="3" bestFit="1" customWidth="1"/>
    <col min="4100" max="4352" width="8.7109375" style="3"/>
    <col min="4353" max="4353" width="13.7109375" style="3" customWidth="1"/>
    <col min="4354" max="4354" width="10.7109375" style="3" customWidth="1"/>
    <col min="4355" max="4355" width="9.28515625" style="3" bestFit="1" customWidth="1"/>
    <col min="4356" max="4608" width="8.7109375" style="3"/>
    <col min="4609" max="4609" width="13.7109375" style="3" customWidth="1"/>
    <col min="4610" max="4610" width="10.7109375" style="3" customWidth="1"/>
    <col min="4611" max="4611" width="9.28515625" style="3" bestFit="1" customWidth="1"/>
    <col min="4612" max="4864" width="8.7109375" style="3"/>
    <col min="4865" max="4865" width="13.7109375" style="3" customWidth="1"/>
    <col min="4866" max="4866" width="10.7109375" style="3" customWidth="1"/>
    <col min="4867" max="4867" width="9.28515625" style="3" bestFit="1" customWidth="1"/>
    <col min="4868" max="5120" width="8.7109375" style="3"/>
    <col min="5121" max="5121" width="13.7109375" style="3" customWidth="1"/>
    <col min="5122" max="5122" width="10.7109375" style="3" customWidth="1"/>
    <col min="5123" max="5123" width="9.28515625" style="3" bestFit="1" customWidth="1"/>
    <col min="5124" max="5376" width="8.7109375" style="3"/>
    <col min="5377" max="5377" width="13.7109375" style="3" customWidth="1"/>
    <col min="5378" max="5378" width="10.7109375" style="3" customWidth="1"/>
    <col min="5379" max="5379" width="9.28515625" style="3" bestFit="1" customWidth="1"/>
    <col min="5380" max="5632" width="8.7109375" style="3"/>
    <col min="5633" max="5633" width="13.7109375" style="3" customWidth="1"/>
    <col min="5634" max="5634" width="10.7109375" style="3" customWidth="1"/>
    <col min="5635" max="5635" width="9.28515625" style="3" bestFit="1" customWidth="1"/>
    <col min="5636" max="5888" width="8.7109375" style="3"/>
    <col min="5889" max="5889" width="13.7109375" style="3" customWidth="1"/>
    <col min="5890" max="5890" width="10.7109375" style="3" customWidth="1"/>
    <col min="5891" max="5891" width="9.28515625" style="3" bestFit="1" customWidth="1"/>
    <col min="5892" max="6144" width="8.7109375" style="3"/>
    <col min="6145" max="6145" width="13.7109375" style="3" customWidth="1"/>
    <col min="6146" max="6146" width="10.7109375" style="3" customWidth="1"/>
    <col min="6147" max="6147" width="9.28515625" style="3" bestFit="1" customWidth="1"/>
    <col min="6148" max="6400" width="8.7109375" style="3"/>
    <col min="6401" max="6401" width="13.7109375" style="3" customWidth="1"/>
    <col min="6402" max="6402" width="10.7109375" style="3" customWidth="1"/>
    <col min="6403" max="6403" width="9.28515625" style="3" bestFit="1" customWidth="1"/>
    <col min="6404" max="6656" width="8.7109375" style="3"/>
    <col min="6657" max="6657" width="13.7109375" style="3" customWidth="1"/>
    <col min="6658" max="6658" width="10.7109375" style="3" customWidth="1"/>
    <col min="6659" max="6659" width="9.28515625" style="3" bestFit="1" customWidth="1"/>
    <col min="6660" max="6912" width="8.7109375" style="3"/>
    <col min="6913" max="6913" width="13.7109375" style="3" customWidth="1"/>
    <col min="6914" max="6914" width="10.7109375" style="3" customWidth="1"/>
    <col min="6915" max="6915" width="9.28515625" style="3" bestFit="1" customWidth="1"/>
    <col min="6916" max="7168" width="8.7109375" style="3"/>
    <col min="7169" max="7169" width="13.7109375" style="3" customWidth="1"/>
    <col min="7170" max="7170" width="10.7109375" style="3" customWidth="1"/>
    <col min="7171" max="7171" width="9.28515625" style="3" bestFit="1" customWidth="1"/>
    <col min="7172" max="7424" width="8.7109375" style="3"/>
    <col min="7425" max="7425" width="13.7109375" style="3" customWidth="1"/>
    <col min="7426" max="7426" width="10.7109375" style="3" customWidth="1"/>
    <col min="7427" max="7427" width="9.28515625" style="3" bestFit="1" customWidth="1"/>
    <col min="7428" max="7680" width="8.7109375" style="3"/>
    <col min="7681" max="7681" width="13.7109375" style="3" customWidth="1"/>
    <col min="7682" max="7682" width="10.7109375" style="3" customWidth="1"/>
    <col min="7683" max="7683" width="9.28515625" style="3" bestFit="1" customWidth="1"/>
    <col min="7684" max="7936" width="8.7109375" style="3"/>
    <col min="7937" max="7937" width="13.7109375" style="3" customWidth="1"/>
    <col min="7938" max="7938" width="10.7109375" style="3" customWidth="1"/>
    <col min="7939" max="7939" width="9.28515625" style="3" bestFit="1" customWidth="1"/>
    <col min="7940" max="8192" width="8.7109375" style="3"/>
    <col min="8193" max="8193" width="13.7109375" style="3" customWidth="1"/>
    <col min="8194" max="8194" width="10.7109375" style="3" customWidth="1"/>
    <col min="8195" max="8195" width="9.28515625" style="3" bestFit="1" customWidth="1"/>
    <col min="8196" max="8448" width="8.7109375" style="3"/>
    <col min="8449" max="8449" width="13.7109375" style="3" customWidth="1"/>
    <col min="8450" max="8450" width="10.7109375" style="3" customWidth="1"/>
    <col min="8451" max="8451" width="9.28515625" style="3" bestFit="1" customWidth="1"/>
    <col min="8452" max="8704" width="8.7109375" style="3"/>
    <col min="8705" max="8705" width="13.7109375" style="3" customWidth="1"/>
    <col min="8706" max="8706" width="10.7109375" style="3" customWidth="1"/>
    <col min="8707" max="8707" width="9.28515625" style="3" bestFit="1" customWidth="1"/>
    <col min="8708" max="8960" width="8.7109375" style="3"/>
    <col min="8961" max="8961" width="13.7109375" style="3" customWidth="1"/>
    <col min="8962" max="8962" width="10.7109375" style="3" customWidth="1"/>
    <col min="8963" max="8963" width="9.28515625" style="3" bestFit="1" customWidth="1"/>
    <col min="8964" max="9216" width="8.7109375" style="3"/>
    <col min="9217" max="9217" width="13.7109375" style="3" customWidth="1"/>
    <col min="9218" max="9218" width="10.7109375" style="3" customWidth="1"/>
    <col min="9219" max="9219" width="9.28515625" style="3" bestFit="1" customWidth="1"/>
    <col min="9220" max="9472" width="8.7109375" style="3"/>
    <col min="9473" max="9473" width="13.7109375" style="3" customWidth="1"/>
    <col min="9474" max="9474" width="10.7109375" style="3" customWidth="1"/>
    <col min="9475" max="9475" width="9.28515625" style="3" bestFit="1" customWidth="1"/>
    <col min="9476" max="9728" width="8.7109375" style="3"/>
    <col min="9729" max="9729" width="13.7109375" style="3" customWidth="1"/>
    <col min="9730" max="9730" width="10.7109375" style="3" customWidth="1"/>
    <col min="9731" max="9731" width="9.28515625" style="3" bestFit="1" customWidth="1"/>
    <col min="9732" max="9984" width="8.7109375" style="3"/>
    <col min="9985" max="9985" width="13.7109375" style="3" customWidth="1"/>
    <col min="9986" max="9986" width="10.7109375" style="3" customWidth="1"/>
    <col min="9987" max="9987" width="9.28515625" style="3" bestFit="1" customWidth="1"/>
    <col min="9988" max="10240" width="8.7109375" style="3"/>
    <col min="10241" max="10241" width="13.7109375" style="3" customWidth="1"/>
    <col min="10242" max="10242" width="10.7109375" style="3" customWidth="1"/>
    <col min="10243" max="10243" width="9.28515625" style="3" bestFit="1" customWidth="1"/>
    <col min="10244" max="10496" width="8.7109375" style="3"/>
    <col min="10497" max="10497" width="13.7109375" style="3" customWidth="1"/>
    <col min="10498" max="10498" width="10.7109375" style="3" customWidth="1"/>
    <col min="10499" max="10499" width="9.28515625" style="3" bestFit="1" customWidth="1"/>
    <col min="10500" max="10752" width="8.7109375" style="3"/>
    <col min="10753" max="10753" width="13.7109375" style="3" customWidth="1"/>
    <col min="10754" max="10754" width="10.7109375" style="3" customWidth="1"/>
    <col min="10755" max="10755" width="9.28515625" style="3" bestFit="1" customWidth="1"/>
    <col min="10756" max="11008" width="8.7109375" style="3"/>
    <col min="11009" max="11009" width="13.7109375" style="3" customWidth="1"/>
    <col min="11010" max="11010" width="10.7109375" style="3" customWidth="1"/>
    <col min="11011" max="11011" width="9.28515625" style="3" bestFit="1" customWidth="1"/>
    <col min="11012" max="11264" width="8.7109375" style="3"/>
    <col min="11265" max="11265" width="13.7109375" style="3" customWidth="1"/>
    <col min="11266" max="11266" width="10.7109375" style="3" customWidth="1"/>
    <col min="11267" max="11267" width="9.28515625" style="3" bestFit="1" customWidth="1"/>
    <col min="11268" max="11520" width="8.7109375" style="3"/>
    <col min="11521" max="11521" width="13.7109375" style="3" customWidth="1"/>
    <col min="11522" max="11522" width="10.7109375" style="3" customWidth="1"/>
    <col min="11523" max="11523" width="9.28515625" style="3" bestFit="1" customWidth="1"/>
    <col min="11524" max="11776" width="8.7109375" style="3"/>
    <col min="11777" max="11777" width="13.7109375" style="3" customWidth="1"/>
    <col min="11778" max="11778" width="10.7109375" style="3" customWidth="1"/>
    <col min="11779" max="11779" width="9.28515625" style="3" bestFit="1" customWidth="1"/>
    <col min="11780" max="12032" width="8.7109375" style="3"/>
    <col min="12033" max="12033" width="13.7109375" style="3" customWidth="1"/>
    <col min="12034" max="12034" width="10.7109375" style="3" customWidth="1"/>
    <col min="12035" max="12035" width="9.28515625" style="3" bestFit="1" customWidth="1"/>
    <col min="12036" max="12288" width="8.7109375" style="3"/>
    <col min="12289" max="12289" width="13.7109375" style="3" customWidth="1"/>
    <col min="12290" max="12290" width="10.7109375" style="3" customWidth="1"/>
    <col min="12291" max="12291" width="9.28515625" style="3" bestFit="1" customWidth="1"/>
    <col min="12292" max="12544" width="8.7109375" style="3"/>
    <col min="12545" max="12545" width="13.7109375" style="3" customWidth="1"/>
    <col min="12546" max="12546" width="10.7109375" style="3" customWidth="1"/>
    <col min="12547" max="12547" width="9.28515625" style="3" bestFit="1" customWidth="1"/>
    <col min="12548" max="12800" width="8.7109375" style="3"/>
    <col min="12801" max="12801" width="13.7109375" style="3" customWidth="1"/>
    <col min="12802" max="12802" width="10.7109375" style="3" customWidth="1"/>
    <col min="12803" max="12803" width="9.28515625" style="3" bestFit="1" customWidth="1"/>
    <col min="12804" max="13056" width="8.7109375" style="3"/>
    <col min="13057" max="13057" width="13.7109375" style="3" customWidth="1"/>
    <col min="13058" max="13058" width="10.7109375" style="3" customWidth="1"/>
    <col min="13059" max="13059" width="9.28515625" style="3" bestFit="1" customWidth="1"/>
    <col min="13060" max="13312" width="8.7109375" style="3"/>
    <col min="13313" max="13313" width="13.7109375" style="3" customWidth="1"/>
    <col min="13314" max="13314" width="10.7109375" style="3" customWidth="1"/>
    <col min="13315" max="13315" width="9.28515625" style="3" bestFit="1" customWidth="1"/>
    <col min="13316" max="13568" width="8.7109375" style="3"/>
    <col min="13569" max="13569" width="13.7109375" style="3" customWidth="1"/>
    <col min="13570" max="13570" width="10.7109375" style="3" customWidth="1"/>
    <col min="13571" max="13571" width="9.28515625" style="3" bestFit="1" customWidth="1"/>
    <col min="13572" max="13824" width="8.7109375" style="3"/>
    <col min="13825" max="13825" width="13.7109375" style="3" customWidth="1"/>
    <col min="13826" max="13826" width="10.7109375" style="3" customWidth="1"/>
    <col min="13827" max="13827" width="9.28515625" style="3" bestFit="1" customWidth="1"/>
    <col min="13828" max="14080" width="8.7109375" style="3"/>
    <col min="14081" max="14081" width="13.7109375" style="3" customWidth="1"/>
    <col min="14082" max="14082" width="10.7109375" style="3" customWidth="1"/>
    <col min="14083" max="14083" width="9.28515625" style="3" bestFit="1" customWidth="1"/>
    <col min="14084" max="14336" width="8.7109375" style="3"/>
    <col min="14337" max="14337" width="13.7109375" style="3" customWidth="1"/>
    <col min="14338" max="14338" width="10.7109375" style="3" customWidth="1"/>
    <col min="14339" max="14339" width="9.28515625" style="3" bestFit="1" customWidth="1"/>
    <col min="14340" max="14592" width="8.7109375" style="3"/>
    <col min="14593" max="14593" width="13.7109375" style="3" customWidth="1"/>
    <col min="14594" max="14594" width="10.7109375" style="3" customWidth="1"/>
    <col min="14595" max="14595" width="9.28515625" style="3" bestFit="1" customWidth="1"/>
    <col min="14596" max="14848" width="8.7109375" style="3"/>
    <col min="14849" max="14849" width="13.7109375" style="3" customWidth="1"/>
    <col min="14850" max="14850" width="10.7109375" style="3" customWidth="1"/>
    <col min="14851" max="14851" width="9.28515625" style="3" bestFit="1" customWidth="1"/>
    <col min="14852" max="15104" width="8.7109375" style="3"/>
    <col min="15105" max="15105" width="13.7109375" style="3" customWidth="1"/>
    <col min="15106" max="15106" width="10.7109375" style="3" customWidth="1"/>
    <col min="15107" max="15107" width="9.28515625" style="3" bestFit="1" customWidth="1"/>
    <col min="15108" max="15360" width="8.7109375" style="3"/>
    <col min="15361" max="15361" width="13.7109375" style="3" customWidth="1"/>
    <col min="15362" max="15362" width="10.7109375" style="3" customWidth="1"/>
    <col min="15363" max="15363" width="9.28515625" style="3" bestFit="1" customWidth="1"/>
    <col min="15364" max="15616" width="8.7109375" style="3"/>
    <col min="15617" max="15617" width="13.7109375" style="3" customWidth="1"/>
    <col min="15618" max="15618" width="10.7109375" style="3" customWidth="1"/>
    <col min="15619" max="15619" width="9.28515625" style="3" bestFit="1" customWidth="1"/>
    <col min="15620" max="15872" width="8.7109375" style="3"/>
    <col min="15873" max="15873" width="13.7109375" style="3" customWidth="1"/>
    <col min="15874" max="15874" width="10.7109375" style="3" customWidth="1"/>
    <col min="15875" max="15875" width="9.28515625" style="3" bestFit="1" customWidth="1"/>
    <col min="15876" max="16128" width="8.7109375" style="3"/>
    <col min="16129" max="16129" width="13.7109375" style="3" customWidth="1"/>
    <col min="16130" max="16130" width="10.7109375" style="3" customWidth="1"/>
    <col min="16131" max="16131" width="9.28515625" style="3" bestFit="1" customWidth="1"/>
    <col min="16132" max="16384" width="8.7109375" style="3"/>
  </cols>
  <sheetData>
    <row r="1" spans="1:13" ht="20.100000000000001" customHeight="1" x14ac:dyDescent="0.25">
      <c r="A1" s="1" t="s">
        <v>0</v>
      </c>
      <c r="B1" s="2">
        <v>1</v>
      </c>
      <c r="C1" s="2" t="str">
        <f>[1]Input!C1</f>
        <v>2022-2023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10">
        <f t="shared" ref="M3:M56" si="0">SUM(C3:L3)</f>
        <v>0</v>
      </c>
    </row>
    <row r="4" spans="1:13" ht="15" customHeight="1" x14ac:dyDescent="0.25">
      <c r="A4" s="11" t="s">
        <v>6</v>
      </c>
      <c r="B4" s="8" t="s">
        <v>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>
        <f t="shared" si="0"/>
        <v>0</v>
      </c>
    </row>
    <row r="5" spans="1:13" ht="15" customHeight="1" x14ac:dyDescent="0.25">
      <c r="A5" s="14"/>
      <c r="B5" s="15" t="s">
        <v>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>
        <f t="shared" si="0"/>
        <v>0</v>
      </c>
    </row>
    <row r="6" spans="1:13" ht="15" customHeight="1" x14ac:dyDescent="0.25">
      <c r="A6" s="7" t="s">
        <v>9</v>
      </c>
      <c r="B6" s="8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10">
        <f t="shared" si="0"/>
        <v>0</v>
      </c>
    </row>
    <row r="7" spans="1:13" ht="15" customHeight="1" x14ac:dyDescent="0.25">
      <c r="A7" s="11" t="s">
        <v>10</v>
      </c>
      <c r="B7" s="8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>
        <f t="shared" si="0"/>
        <v>0</v>
      </c>
    </row>
    <row r="8" spans="1:13" ht="15" customHeight="1" x14ac:dyDescent="0.25">
      <c r="A8" s="14"/>
      <c r="B8" s="15" t="s">
        <v>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>
        <f t="shared" si="0"/>
        <v>0</v>
      </c>
    </row>
    <row r="9" spans="1:13" ht="15" customHeight="1" x14ac:dyDescent="0.25">
      <c r="A9" s="7" t="s">
        <v>11</v>
      </c>
      <c r="B9" s="8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10">
        <f t="shared" si="0"/>
        <v>0</v>
      </c>
    </row>
    <row r="10" spans="1:13" ht="15" customHeight="1" x14ac:dyDescent="0.25">
      <c r="A10" s="11" t="s">
        <v>12</v>
      </c>
      <c r="B10" s="8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>
        <f t="shared" si="0"/>
        <v>0</v>
      </c>
    </row>
    <row r="11" spans="1:13" ht="15" customHeight="1" x14ac:dyDescent="0.25">
      <c r="A11" s="14"/>
      <c r="B11" s="15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>
        <f t="shared" si="0"/>
        <v>0</v>
      </c>
    </row>
    <row r="12" spans="1:13" ht="15" customHeight="1" x14ac:dyDescent="0.25">
      <c r="A12" s="7" t="s">
        <v>13</v>
      </c>
      <c r="B12" s="8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0">
        <f t="shared" si="0"/>
        <v>0</v>
      </c>
    </row>
    <row r="13" spans="1:13" ht="15" customHeight="1" x14ac:dyDescent="0.25">
      <c r="A13" s="11" t="s">
        <v>14</v>
      </c>
      <c r="B13" s="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>
        <f t="shared" si="0"/>
        <v>0</v>
      </c>
    </row>
    <row r="14" spans="1:13" ht="15" customHeight="1" x14ac:dyDescent="0.25">
      <c r="A14" s="14"/>
      <c r="B14" s="15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>
        <f t="shared" si="0"/>
        <v>0</v>
      </c>
    </row>
    <row r="15" spans="1:13" ht="15" customHeight="1" x14ac:dyDescent="0.25">
      <c r="A15" s="7" t="s">
        <v>15</v>
      </c>
      <c r="B15" s="8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>
        <f t="shared" si="0"/>
        <v>0</v>
      </c>
    </row>
    <row r="16" spans="1:13" ht="15" customHeight="1" x14ac:dyDescent="0.25">
      <c r="A16" s="11" t="s">
        <v>16</v>
      </c>
      <c r="B16" s="8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>
        <f t="shared" si="0"/>
        <v>0</v>
      </c>
    </row>
    <row r="17" spans="1:13" ht="15" customHeight="1" x14ac:dyDescent="0.25">
      <c r="A17" s="14"/>
      <c r="B17" s="15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>
        <f t="shared" si="0"/>
        <v>0</v>
      </c>
    </row>
    <row r="18" spans="1:13" ht="15" customHeight="1" x14ac:dyDescent="0.25">
      <c r="A18" s="7" t="s">
        <v>17</v>
      </c>
      <c r="B18" s="8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>
        <f t="shared" si="0"/>
        <v>0</v>
      </c>
    </row>
    <row r="19" spans="1:13" ht="15" customHeight="1" x14ac:dyDescent="0.25">
      <c r="A19" s="11" t="s">
        <v>18</v>
      </c>
      <c r="B19" s="8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>
        <f t="shared" si="0"/>
        <v>0</v>
      </c>
    </row>
    <row r="20" spans="1:13" ht="15" customHeight="1" x14ac:dyDescent="0.25">
      <c r="A20" s="14"/>
      <c r="B20" s="15" t="s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>
        <f t="shared" si="0"/>
        <v>0</v>
      </c>
    </row>
    <row r="21" spans="1:13" ht="15" customHeight="1" x14ac:dyDescent="0.25">
      <c r="A21" s="7" t="s">
        <v>19</v>
      </c>
      <c r="B21" s="8" t="s">
        <v>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0">
        <f t="shared" si="0"/>
        <v>0</v>
      </c>
    </row>
    <row r="22" spans="1:13" ht="15" customHeight="1" x14ac:dyDescent="0.25">
      <c r="A22" s="11" t="s">
        <v>20</v>
      </c>
      <c r="B22" s="8" t="s">
        <v>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>
        <f t="shared" si="0"/>
        <v>0</v>
      </c>
    </row>
    <row r="23" spans="1:13" ht="15" customHeight="1" x14ac:dyDescent="0.25">
      <c r="A23" s="14"/>
      <c r="B23" s="15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>
        <f t="shared" si="0"/>
        <v>0</v>
      </c>
    </row>
    <row r="24" spans="1:13" ht="15" customHeight="1" x14ac:dyDescent="0.25">
      <c r="A24" s="7" t="s">
        <v>21</v>
      </c>
      <c r="B24" s="8" t="s">
        <v>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0">
        <f t="shared" si="0"/>
        <v>0</v>
      </c>
    </row>
    <row r="25" spans="1:13" ht="15" customHeight="1" x14ac:dyDescent="0.25">
      <c r="A25" s="11" t="s">
        <v>22</v>
      </c>
      <c r="B25" s="8" t="s">
        <v>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>
        <f t="shared" si="0"/>
        <v>0</v>
      </c>
    </row>
    <row r="26" spans="1:13" ht="15" customHeight="1" x14ac:dyDescent="0.25">
      <c r="A26" s="14"/>
      <c r="B26" s="15" t="s">
        <v>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>
        <f t="shared" si="0"/>
        <v>0</v>
      </c>
    </row>
    <row r="27" spans="1:13" ht="15" customHeight="1" x14ac:dyDescent="0.25">
      <c r="A27" s="7" t="s">
        <v>23</v>
      </c>
      <c r="B27" s="8" t="s">
        <v>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10">
        <f t="shared" si="0"/>
        <v>0</v>
      </c>
    </row>
    <row r="28" spans="1:13" ht="15" customHeight="1" x14ac:dyDescent="0.25">
      <c r="A28" s="11" t="s">
        <v>24</v>
      </c>
      <c r="B28" s="8" t="s">
        <v>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>
        <f t="shared" si="0"/>
        <v>0</v>
      </c>
    </row>
    <row r="29" spans="1:13" ht="15" customHeight="1" x14ac:dyDescent="0.25">
      <c r="A29" s="14"/>
      <c r="B29" s="15" t="s">
        <v>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>
        <f t="shared" si="0"/>
        <v>0</v>
      </c>
    </row>
    <row r="30" spans="1:13" ht="15" customHeight="1" x14ac:dyDescent="0.25">
      <c r="A30" s="7" t="s">
        <v>25</v>
      </c>
      <c r="B30" s="8" t="s">
        <v>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0">
        <f t="shared" si="0"/>
        <v>0</v>
      </c>
    </row>
    <row r="31" spans="1:13" ht="15" customHeight="1" x14ac:dyDescent="0.25">
      <c r="A31" s="11" t="s">
        <v>26</v>
      </c>
      <c r="B31" s="8" t="s">
        <v>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>
        <f t="shared" si="0"/>
        <v>0</v>
      </c>
    </row>
    <row r="32" spans="1:13" ht="15" customHeight="1" x14ac:dyDescent="0.25">
      <c r="A32" s="14"/>
      <c r="B32" s="15" t="s">
        <v>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>
        <f t="shared" si="0"/>
        <v>0</v>
      </c>
    </row>
    <row r="33" spans="1:13" ht="15" customHeight="1" x14ac:dyDescent="0.25">
      <c r="A33" s="7" t="s">
        <v>27</v>
      </c>
      <c r="B33" s="8" t="s">
        <v>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0">
        <f t="shared" si="0"/>
        <v>0</v>
      </c>
    </row>
    <row r="34" spans="1:13" ht="15" customHeight="1" x14ac:dyDescent="0.25">
      <c r="A34" s="11" t="s">
        <v>28</v>
      </c>
      <c r="B34" s="8" t="s">
        <v>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>
        <f t="shared" si="0"/>
        <v>0</v>
      </c>
    </row>
    <row r="35" spans="1:13" ht="15" customHeight="1" x14ac:dyDescent="0.25">
      <c r="A35" s="14"/>
      <c r="B35" s="15" t="s">
        <v>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>
        <f t="shared" si="0"/>
        <v>0</v>
      </c>
    </row>
    <row r="36" spans="1:13" ht="15" customHeight="1" x14ac:dyDescent="0.25">
      <c r="A36" s="7" t="s">
        <v>29</v>
      </c>
      <c r="B36" s="8" t="s">
        <v>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0">
        <f t="shared" si="0"/>
        <v>0</v>
      </c>
    </row>
    <row r="37" spans="1:13" ht="15" customHeight="1" x14ac:dyDescent="0.25">
      <c r="A37" s="11" t="s">
        <v>30</v>
      </c>
      <c r="B37" s="8" t="s">
        <v>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>
        <f t="shared" si="0"/>
        <v>0</v>
      </c>
    </row>
    <row r="38" spans="1:13" ht="15" customHeight="1" x14ac:dyDescent="0.25">
      <c r="A38" s="14"/>
      <c r="B38" s="15" t="s">
        <v>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>
        <f t="shared" si="0"/>
        <v>0</v>
      </c>
    </row>
    <row r="39" spans="1:13" ht="15" customHeight="1" x14ac:dyDescent="0.25">
      <c r="A39" s="7" t="s">
        <v>31</v>
      </c>
      <c r="B39" s="8" t="s">
        <v>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0">
        <f t="shared" si="0"/>
        <v>0</v>
      </c>
    </row>
    <row r="40" spans="1:13" ht="15" customHeight="1" x14ac:dyDescent="0.25">
      <c r="A40" s="11" t="s">
        <v>32</v>
      </c>
      <c r="B40" s="8" t="s">
        <v>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>
        <f t="shared" si="0"/>
        <v>0</v>
      </c>
    </row>
    <row r="41" spans="1:13" ht="15" customHeight="1" x14ac:dyDescent="0.25">
      <c r="A41" s="14"/>
      <c r="B41" s="15" t="s">
        <v>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>
        <f t="shared" si="0"/>
        <v>0</v>
      </c>
    </row>
    <row r="42" spans="1:13" ht="15" customHeight="1" x14ac:dyDescent="0.25">
      <c r="A42" s="7" t="s">
        <v>33</v>
      </c>
      <c r="B42" s="8" t="s">
        <v>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10">
        <f t="shared" si="0"/>
        <v>0</v>
      </c>
    </row>
    <row r="43" spans="1:13" ht="15" customHeight="1" x14ac:dyDescent="0.25">
      <c r="A43" s="11" t="s">
        <v>34</v>
      </c>
      <c r="B43" s="8" t="s">
        <v>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>
        <f t="shared" si="0"/>
        <v>0</v>
      </c>
    </row>
    <row r="44" spans="1:13" ht="15" customHeight="1" x14ac:dyDescent="0.25">
      <c r="A44" s="14"/>
      <c r="B44" s="15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>
        <f t="shared" si="0"/>
        <v>0</v>
      </c>
    </row>
    <row r="45" spans="1:13" ht="15" customHeight="1" x14ac:dyDescent="0.25">
      <c r="A45" s="7" t="s">
        <v>35</v>
      </c>
      <c r="B45" s="8" t="s">
        <v>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10">
        <f t="shared" si="0"/>
        <v>0</v>
      </c>
    </row>
    <row r="46" spans="1:13" ht="15" customHeight="1" x14ac:dyDescent="0.25">
      <c r="A46" s="11" t="s">
        <v>36</v>
      </c>
      <c r="B46" s="8" t="s">
        <v>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>
        <f t="shared" si="0"/>
        <v>0</v>
      </c>
    </row>
    <row r="47" spans="1:13" ht="15" customHeight="1" x14ac:dyDescent="0.25">
      <c r="A47" s="14"/>
      <c r="B47" s="15" t="s">
        <v>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>
        <f t="shared" si="0"/>
        <v>0</v>
      </c>
    </row>
    <row r="48" spans="1:13" ht="15" customHeight="1" x14ac:dyDescent="0.25">
      <c r="A48" s="7" t="s">
        <v>37</v>
      </c>
      <c r="B48" s="8" t="s">
        <v>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10">
        <f t="shared" si="0"/>
        <v>0</v>
      </c>
    </row>
    <row r="49" spans="1:14" ht="15" customHeight="1" x14ac:dyDescent="0.25">
      <c r="A49" s="11" t="s">
        <v>38</v>
      </c>
      <c r="B49" s="8" t="s">
        <v>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>
        <f t="shared" si="0"/>
        <v>0</v>
      </c>
    </row>
    <row r="50" spans="1:14" ht="15" customHeight="1" x14ac:dyDescent="0.25">
      <c r="A50" s="14"/>
      <c r="B50" s="15" t="s">
        <v>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>
        <f t="shared" si="0"/>
        <v>0</v>
      </c>
    </row>
    <row r="51" spans="1:14" ht="15" customHeight="1" x14ac:dyDescent="0.25">
      <c r="A51" s="7" t="s">
        <v>39</v>
      </c>
      <c r="B51" s="8" t="s">
        <v>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0">
        <f t="shared" si="0"/>
        <v>0</v>
      </c>
    </row>
    <row r="52" spans="1:14" ht="15" customHeight="1" x14ac:dyDescent="0.25">
      <c r="A52" s="11" t="s">
        <v>40</v>
      </c>
      <c r="B52" s="8" t="s">
        <v>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>
        <f t="shared" si="0"/>
        <v>0</v>
      </c>
    </row>
    <row r="53" spans="1:14" ht="15" customHeight="1" x14ac:dyDescent="0.25">
      <c r="A53" s="14"/>
      <c r="B53" s="15" t="s">
        <v>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>
        <f t="shared" si="0"/>
        <v>0</v>
      </c>
    </row>
    <row r="54" spans="1:14" ht="15" customHeight="1" x14ac:dyDescent="0.25">
      <c r="A54" s="7" t="s">
        <v>41</v>
      </c>
      <c r="B54" s="8" t="s">
        <v>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0">
        <f t="shared" si="0"/>
        <v>0</v>
      </c>
    </row>
    <row r="55" spans="1:14" ht="15" customHeight="1" x14ac:dyDescent="0.25">
      <c r="A55" s="11" t="s">
        <v>42</v>
      </c>
      <c r="B55" s="8" t="s">
        <v>7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>
        <f t="shared" si="0"/>
        <v>0</v>
      </c>
    </row>
    <row r="56" spans="1:14" ht="15" customHeight="1" x14ac:dyDescent="0.25">
      <c r="A56" s="14"/>
      <c r="B56" s="15" t="s">
        <v>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>
        <f t="shared" si="0"/>
        <v>0</v>
      </c>
    </row>
    <row r="58" spans="1:14" ht="20.100000000000001" customHeight="1" x14ac:dyDescent="0.25">
      <c r="A58" s="48"/>
      <c r="B58" s="18" t="s">
        <v>43</v>
      </c>
      <c r="C58" s="19">
        <f>C3+C6+C9+C12+C15+C18+C21+C24+C27+C30+C33+C36+C39+C42+C45+C48+C51+C54</f>
        <v>0</v>
      </c>
      <c r="D58" s="19">
        <f t="shared" ref="D58:L58" si="1">D3+D6+D9+D12+D15+D18+D21+D24+D27+D30+D33+D36+D39+D42+D45+D48+D51+D54</f>
        <v>0</v>
      </c>
      <c r="E58" s="19">
        <f t="shared" si="1"/>
        <v>0</v>
      </c>
      <c r="F58" s="19">
        <f t="shared" si="1"/>
        <v>0</v>
      </c>
      <c r="G58" s="19">
        <f>G3+G6+G9+G12+G15+G18+G21+G24+G27+G30+G33+G36+G39+G42+G45+G48+G51+G54</f>
        <v>0</v>
      </c>
      <c r="H58" s="19">
        <f t="shared" si="1"/>
        <v>0</v>
      </c>
      <c r="I58" s="19">
        <f t="shared" si="1"/>
        <v>0</v>
      </c>
      <c r="J58" s="19">
        <f t="shared" si="1"/>
        <v>0</v>
      </c>
      <c r="K58" s="19">
        <f t="shared" si="1"/>
        <v>0</v>
      </c>
      <c r="L58" s="19">
        <f t="shared" si="1"/>
        <v>0</v>
      </c>
      <c r="M58" s="19">
        <f t="shared" ref="M58" si="2">M3+M6+M9+M12+M15+M18+M21+M24+M27+M30+M33+M36+M39+M42+M45+M48+M51+M54</f>
        <v>0</v>
      </c>
      <c r="N58" s="20">
        <f>SUM(C58:L58)</f>
        <v>0</v>
      </c>
    </row>
    <row r="59" spans="1:14" ht="20.100000000000001" customHeight="1" x14ac:dyDescent="0.25">
      <c r="A59" s="48"/>
      <c r="B59" s="18" t="s">
        <v>44</v>
      </c>
      <c r="C59" s="21">
        <f>IFERROR(AVERAGE(C5,C8,C11,C14,C17,C20,C23,C26,C29,C32,C35,C38,C41,C44,C47,C50,C53,C56),0)</f>
        <v>0</v>
      </c>
      <c r="D59" s="21">
        <f t="shared" ref="D59:L59" si="3">IFERROR(AVERAGE(D5,D8,D11,D14,D17,D20,D23,D26,D29,D32,D35,D38,D41,D44,D47,D50,D53,D56),0)</f>
        <v>0</v>
      </c>
      <c r="E59" s="21">
        <f t="shared" si="3"/>
        <v>0</v>
      </c>
      <c r="F59" s="21">
        <f t="shared" si="3"/>
        <v>0</v>
      </c>
      <c r="G59" s="21">
        <f t="shared" si="3"/>
        <v>0</v>
      </c>
      <c r="H59" s="21">
        <f t="shared" si="3"/>
        <v>0</v>
      </c>
      <c r="I59" s="21">
        <f t="shared" si="3"/>
        <v>0</v>
      </c>
      <c r="J59" s="21">
        <f t="shared" si="3"/>
        <v>0</v>
      </c>
      <c r="K59" s="21">
        <f t="shared" si="3"/>
        <v>0</v>
      </c>
      <c r="L59" s="21">
        <f t="shared" si="3"/>
        <v>0</v>
      </c>
      <c r="M59" s="21">
        <f t="shared" ref="M59" si="4">AVERAGE(M5,M8,M11,M14,M17,M20,M23,M26,M29,M32,M35,M38,M41,M44,M47,M50,M53,M56)</f>
        <v>0</v>
      </c>
      <c r="N59" s="22">
        <f>SUM(C59:L59)</f>
        <v>0</v>
      </c>
    </row>
    <row r="60" spans="1:14" ht="20.100000000000001" customHeight="1" x14ac:dyDescent="0.25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0"/>
    </row>
    <row r="61" spans="1:14" s="32" customFormat="1" ht="20.100000000000001" customHeight="1" x14ac:dyDescent="0.25">
      <c r="A61" s="69" t="s">
        <v>2</v>
      </c>
      <c r="B61" s="70"/>
      <c r="C61" s="27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9">
        <v>10</v>
      </c>
      <c r="M61" s="30" t="s">
        <v>3</v>
      </c>
      <c r="N61" s="31"/>
    </row>
    <row r="62" spans="1:14" s="32" customFormat="1" ht="21.75" customHeight="1" x14ac:dyDescent="0.25">
      <c r="A62" s="71" t="s">
        <v>45</v>
      </c>
      <c r="B62" s="72"/>
      <c r="C62" s="33" t="s">
        <v>46</v>
      </c>
      <c r="D62" s="34" t="s">
        <v>47</v>
      </c>
      <c r="E62" s="34" t="s">
        <v>48</v>
      </c>
      <c r="F62" s="34" t="s">
        <v>49</v>
      </c>
      <c r="G62" s="34" t="s">
        <v>50</v>
      </c>
      <c r="H62" s="34" t="s">
        <v>51</v>
      </c>
      <c r="I62" s="34" t="s">
        <v>52</v>
      </c>
      <c r="J62" s="34" t="s">
        <v>53</v>
      </c>
      <c r="K62" s="34" t="s">
        <v>54</v>
      </c>
      <c r="L62" s="35" t="s">
        <v>55</v>
      </c>
      <c r="M62" s="36"/>
      <c r="N62" s="31"/>
    </row>
    <row r="63" spans="1:14" ht="20.100000000000001" customHeight="1" x14ac:dyDescent="0.25">
      <c r="A63" s="75" t="s">
        <v>56</v>
      </c>
      <c r="B63" s="68"/>
      <c r="C63" s="37">
        <f>IF(C58&gt;0,IFERROR((C3+C6+C9+C12+C15+C18+C21+C24+C27+C30+C33+C36+C39+C42+C45+C48+C51+C54)*AVERAGE(C5,C8,C11,C14,C17,C20,C23,C26,C29,C32,C35,C38,C41,C44,C47,C50,C53,C56)/C58,0),0)</f>
        <v>0</v>
      </c>
      <c r="D63" s="38">
        <f t="shared" ref="D63:L63" si="5">IF(D58&gt;0,IFERROR((D3+D6+D9+D12+D15+D18+D21+D24+D27+D30+D33+D36+D39+D42+D45+D48+D51+D54)*AVERAGE(D5,D8,D11,D14,D17,D20,D23,D26,D29,D32,D35,D38,D41,D44,D47,D50,D53,D56)/D58,0),0)</f>
        <v>0</v>
      </c>
      <c r="E63" s="38">
        <f t="shared" si="5"/>
        <v>0</v>
      </c>
      <c r="F63" s="38">
        <f t="shared" si="5"/>
        <v>0</v>
      </c>
      <c r="G63" s="38">
        <f t="shared" si="5"/>
        <v>0</v>
      </c>
      <c r="H63" s="38">
        <f t="shared" si="5"/>
        <v>0</v>
      </c>
      <c r="I63" s="38">
        <f t="shared" si="5"/>
        <v>0</v>
      </c>
      <c r="J63" s="38">
        <f t="shared" si="5"/>
        <v>0</v>
      </c>
      <c r="K63" s="38">
        <f t="shared" si="5"/>
        <v>0</v>
      </c>
      <c r="L63" s="39">
        <f t="shared" si="5"/>
        <v>0</v>
      </c>
      <c r="M63" s="40">
        <f t="shared" ref="M63" si="6">IF(M58&gt;0,(M$5*M3+M$8*M6+M$11*M9+M$14*M12+M$17*M15+M$20*M18+M$23*M21+M$26*M24+M$29*M27+M$32*M30+M$35*M33+M$38*M36+M$41*M39+M$44*M42+M$47*M45+M$50*M48+M$53*M51+M$56*M54)/M58,0)</f>
        <v>0</v>
      </c>
      <c r="N63" s="22">
        <f>SUM(C63:L63)</f>
        <v>0</v>
      </c>
    </row>
    <row r="65" spans="3:13" ht="15" customHeight="1" x14ac:dyDescent="0.25">
      <c r="L65" s="50"/>
    </row>
    <row r="66" spans="3:13" ht="15" customHeight="1" x14ac:dyDescent="0.25">
      <c r="M66" s="51"/>
    </row>
    <row r="67" spans="3:13" ht="15" customHeight="1" x14ac:dyDescent="0.2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</sheetData>
  <mergeCells count="3">
    <mergeCell ref="A61:B61"/>
    <mergeCell ref="A62:B62"/>
    <mergeCell ref="A63:B63"/>
  </mergeCells>
  <conditionalFormatting sqref="C58:N60">
    <cfRule type="cellIs" dxfId="4" priority="2" stopIfTrue="1" operator="equal">
      <formula>0</formula>
    </cfRule>
  </conditionalFormatting>
  <conditionalFormatting sqref="C63:N63">
    <cfRule type="cellIs" dxfId="3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3"/>
  <sheetViews>
    <sheetView zoomScale="55" zoomScaleNormal="55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M63" sqref="M63"/>
    </sheetView>
  </sheetViews>
  <sheetFormatPr baseColWidth="10" defaultColWidth="8.7109375" defaultRowHeight="15" customHeight="1" x14ac:dyDescent="0.25"/>
  <cols>
    <col min="1" max="1" width="13.7109375" style="23" customWidth="1"/>
    <col min="2" max="2" width="10.7109375" style="3" customWidth="1"/>
    <col min="3" max="3" width="9.28515625" style="3" bestFit="1" customWidth="1"/>
    <col min="4" max="8" width="8.7109375" style="3"/>
    <col min="9" max="9" width="11.140625" style="3" customWidth="1"/>
    <col min="10" max="256" width="8.7109375" style="3"/>
    <col min="257" max="257" width="13.7109375" style="3" customWidth="1"/>
    <col min="258" max="258" width="10.7109375" style="3" customWidth="1"/>
    <col min="259" max="259" width="9.28515625" style="3" bestFit="1" customWidth="1"/>
    <col min="260" max="512" width="8.7109375" style="3"/>
    <col min="513" max="513" width="13.7109375" style="3" customWidth="1"/>
    <col min="514" max="514" width="10.7109375" style="3" customWidth="1"/>
    <col min="515" max="515" width="9.28515625" style="3" bestFit="1" customWidth="1"/>
    <col min="516" max="768" width="8.7109375" style="3"/>
    <col min="769" max="769" width="13.7109375" style="3" customWidth="1"/>
    <col min="770" max="770" width="10.7109375" style="3" customWidth="1"/>
    <col min="771" max="771" width="9.28515625" style="3" bestFit="1" customWidth="1"/>
    <col min="772" max="1024" width="8.7109375" style="3"/>
    <col min="1025" max="1025" width="13.7109375" style="3" customWidth="1"/>
    <col min="1026" max="1026" width="10.7109375" style="3" customWidth="1"/>
    <col min="1027" max="1027" width="9.28515625" style="3" bestFit="1" customWidth="1"/>
    <col min="1028" max="1280" width="8.7109375" style="3"/>
    <col min="1281" max="1281" width="13.7109375" style="3" customWidth="1"/>
    <col min="1282" max="1282" width="10.7109375" style="3" customWidth="1"/>
    <col min="1283" max="1283" width="9.28515625" style="3" bestFit="1" customWidth="1"/>
    <col min="1284" max="1536" width="8.7109375" style="3"/>
    <col min="1537" max="1537" width="13.7109375" style="3" customWidth="1"/>
    <col min="1538" max="1538" width="10.7109375" style="3" customWidth="1"/>
    <col min="1539" max="1539" width="9.28515625" style="3" bestFit="1" customWidth="1"/>
    <col min="1540" max="1792" width="8.7109375" style="3"/>
    <col min="1793" max="1793" width="13.7109375" style="3" customWidth="1"/>
    <col min="1794" max="1794" width="10.7109375" style="3" customWidth="1"/>
    <col min="1795" max="1795" width="9.28515625" style="3" bestFit="1" customWidth="1"/>
    <col min="1796" max="2048" width="8.7109375" style="3"/>
    <col min="2049" max="2049" width="13.7109375" style="3" customWidth="1"/>
    <col min="2050" max="2050" width="10.7109375" style="3" customWidth="1"/>
    <col min="2051" max="2051" width="9.28515625" style="3" bestFit="1" customWidth="1"/>
    <col min="2052" max="2304" width="8.7109375" style="3"/>
    <col min="2305" max="2305" width="13.7109375" style="3" customWidth="1"/>
    <col min="2306" max="2306" width="10.7109375" style="3" customWidth="1"/>
    <col min="2307" max="2307" width="9.28515625" style="3" bestFit="1" customWidth="1"/>
    <col min="2308" max="2560" width="8.7109375" style="3"/>
    <col min="2561" max="2561" width="13.7109375" style="3" customWidth="1"/>
    <col min="2562" max="2562" width="10.7109375" style="3" customWidth="1"/>
    <col min="2563" max="2563" width="9.28515625" style="3" bestFit="1" customWidth="1"/>
    <col min="2564" max="2816" width="8.7109375" style="3"/>
    <col min="2817" max="2817" width="13.7109375" style="3" customWidth="1"/>
    <col min="2818" max="2818" width="10.7109375" style="3" customWidth="1"/>
    <col min="2819" max="2819" width="9.28515625" style="3" bestFit="1" customWidth="1"/>
    <col min="2820" max="3072" width="8.7109375" style="3"/>
    <col min="3073" max="3073" width="13.7109375" style="3" customWidth="1"/>
    <col min="3074" max="3074" width="10.7109375" style="3" customWidth="1"/>
    <col min="3075" max="3075" width="9.28515625" style="3" bestFit="1" customWidth="1"/>
    <col min="3076" max="3328" width="8.7109375" style="3"/>
    <col min="3329" max="3329" width="13.7109375" style="3" customWidth="1"/>
    <col min="3330" max="3330" width="10.7109375" style="3" customWidth="1"/>
    <col min="3331" max="3331" width="9.28515625" style="3" bestFit="1" customWidth="1"/>
    <col min="3332" max="3584" width="8.7109375" style="3"/>
    <col min="3585" max="3585" width="13.7109375" style="3" customWidth="1"/>
    <col min="3586" max="3586" width="10.7109375" style="3" customWidth="1"/>
    <col min="3587" max="3587" width="9.28515625" style="3" bestFit="1" customWidth="1"/>
    <col min="3588" max="3840" width="8.7109375" style="3"/>
    <col min="3841" max="3841" width="13.7109375" style="3" customWidth="1"/>
    <col min="3842" max="3842" width="10.7109375" style="3" customWidth="1"/>
    <col min="3843" max="3843" width="9.28515625" style="3" bestFit="1" customWidth="1"/>
    <col min="3844" max="4096" width="8.7109375" style="3"/>
    <col min="4097" max="4097" width="13.7109375" style="3" customWidth="1"/>
    <col min="4098" max="4098" width="10.7109375" style="3" customWidth="1"/>
    <col min="4099" max="4099" width="9.28515625" style="3" bestFit="1" customWidth="1"/>
    <col min="4100" max="4352" width="8.7109375" style="3"/>
    <col min="4353" max="4353" width="13.7109375" style="3" customWidth="1"/>
    <col min="4354" max="4354" width="10.7109375" style="3" customWidth="1"/>
    <col min="4355" max="4355" width="9.28515625" style="3" bestFit="1" customWidth="1"/>
    <col min="4356" max="4608" width="8.7109375" style="3"/>
    <col min="4609" max="4609" width="13.7109375" style="3" customWidth="1"/>
    <col min="4610" max="4610" width="10.7109375" style="3" customWidth="1"/>
    <col min="4611" max="4611" width="9.28515625" style="3" bestFit="1" customWidth="1"/>
    <col min="4612" max="4864" width="8.7109375" style="3"/>
    <col min="4865" max="4865" width="13.7109375" style="3" customWidth="1"/>
    <col min="4866" max="4866" width="10.7109375" style="3" customWidth="1"/>
    <col min="4867" max="4867" width="9.28515625" style="3" bestFit="1" customWidth="1"/>
    <col min="4868" max="5120" width="8.7109375" style="3"/>
    <col min="5121" max="5121" width="13.7109375" style="3" customWidth="1"/>
    <col min="5122" max="5122" width="10.7109375" style="3" customWidth="1"/>
    <col min="5123" max="5123" width="9.28515625" style="3" bestFit="1" customWidth="1"/>
    <col min="5124" max="5376" width="8.7109375" style="3"/>
    <col min="5377" max="5377" width="13.7109375" style="3" customWidth="1"/>
    <col min="5378" max="5378" width="10.7109375" style="3" customWidth="1"/>
    <col min="5379" max="5379" width="9.28515625" style="3" bestFit="1" customWidth="1"/>
    <col min="5380" max="5632" width="8.7109375" style="3"/>
    <col min="5633" max="5633" width="13.7109375" style="3" customWidth="1"/>
    <col min="5634" max="5634" width="10.7109375" style="3" customWidth="1"/>
    <col min="5635" max="5635" width="9.28515625" style="3" bestFit="1" customWidth="1"/>
    <col min="5636" max="5888" width="8.7109375" style="3"/>
    <col min="5889" max="5889" width="13.7109375" style="3" customWidth="1"/>
    <col min="5890" max="5890" width="10.7109375" style="3" customWidth="1"/>
    <col min="5891" max="5891" width="9.28515625" style="3" bestFit="1" customWidth="1"/>
    <col min="5892" max="6144" width="8.7109375" style="3"/>
    <col min="6145" max="6145" width="13.7109375" style="3" customWidth="1"/>
    <col min="6146" max="6146" width="10.7109375" style="3" customWidth="1"/>
    <col min="6147" max="6147" width="9.28515625" style="3" bestFit="1" customWidth="1"/>
    <col min="6148" max="6400" width="8.7109375" style="3"/>
    <col min="6401" max="6401" width="13.7109375" style="3" customWidth="1"/>
    <col min="6402" max="6402" width="10.7109375" style="3" customWidth="1"/>
    <col min="6403" max="6403" width="9.28515625" style="3" bestFit="1" customWidth="1"/>
    <col min="6404" max="6656" width="8.7109375" style="3"/>
    <col min="6657" max="6657" width="13.7109375" style="3" customWidth="1"/>
    <col min="6658" max="6658" width="10.7109375" style="3" customWidth="1"/>
    <col min="6659" max="6659" width="9.28515625" style="3" bestFit="1" customWidth="1"/>
    <col min="6660" max="6912" width="8.7109375" style="3"/>
    <col min="6913" max="6913" width="13.7109375" style="3" customWidth="1"/>
    <col min="6914" max="6914" width="10.7109375" style="3" customWidth="1"/>
    <col min="6915" max="6915" width="9.28515625" style="3" bestFit="1" customWidth="1"/>
    <col min="6916" max="7168" width="8.7109375" style="3"/>
    <col min="7169" max="7169" width="13.7109375" style="3" customWidth="1"/>
    <col min="7170" max="7170" width="10.7109375" style="3" customWidth="1"/>
    <col min="7171" max="7171" width="9.28515625" style="3" bestFit="1" customWidth="1"/>
    <col min="7172" max="7424" width="8.7109375" style="3"/>
    <col min="7425" max="7425" width="13.7109375" style="3" customWidth="1"/>
    <col min="7426" max="7426" width="10.7109375" style="3" customWidth="1"/>
    <col min="7427" max="7427" width="9.28515625" style="3" bestFit="1" customWidth="1"/>
    <col min="7428" max="7680" width="8.7109375" style="3"/>
    <col min="7681" max="7681" width="13.7109375" style="3" customWidth="1"/>
    <col min="7682" max="7682" width="10.7109375" style="3" customWidth="1"/>
    <col min="7683" max="7683" width="9.28515625" style="3" bestFit="1" customWidth="1"/>
    <col min="7684" max="7936" width="8.7109375" style="3"/>
    <col min="7937" max="7937" width="13.7109375" style="3" customWidth="1"/>
    <col min="7938" max="7938" width="10.7109375" style="3" customWidth="1"/>
    <col min="7939" max="7939" width="9.28515625" style="3" bestFit="1" customWidth="1"/>
    <col min="7940" max="8192" width="8.7109375" style="3"/>
    <col min="8193" max="8193" width="13.7109375" style="3" customWidth="1"/>
    <col min="8194" max="8194" width="10.7109375" style="3" customWidth="1"/>
    <col min="8195" max="8195" width="9.28515625" style="3" bestFit="1" customWidth="1"/>
    <col min="8196" max="8448" width="8.7109375" style="3"/>
    <col min="8449" max="8449" width="13.7109375" style="3" customWidth="1"/>
    <col min="8450" max="8450" width="10.7109375" style="3" customWidth="1"/>
    <col min="8451" max="8451" width="9.28515625" style="3" bestFit="1" customWidth="1"/>
    <col min="8452" max="8704" width="8.7109375" style="3"/>
    <col min="8705" max="8705" width="13.7109375" style="3" customWidth="1"/>
    <col min="8706" max="8706" width="10.7109375" style="3" customWidth="1"/>
    <col min="8707" max="8707" width="9.28515625" style="3" bestFit="1" customWidth="1"/>
    <col min="8708" max="8960" width="8.7109375" style="3"/>
    <col min="8961" max="8961" width="13.7109375" style="3" customWidth="1"/>
    <col min="8962" max="8962" width="10.7109375" style="3" customWidth="1"/>
    <col min="8963" max="8963" width="9.28515625" style="3" bestFit="1" customWidth="1"/>
    <col min="8964" max="9216" width="8.7109375" style="3"/>
    <col min="9217" max="9217" width="13.7109375" style="3" customWidth="1"/>
    <col min="9218" max="9218" width="10.7109375" style="3" customWidth="1"/>
    <col min="9219" max="9219" width="9.28515625" style="3" bestFit="1" customWidth="1"/>
    <col min="9220" max="9472" width="8.7109375" style="3"/>
    <col min="9473" max="9473" width="13.7109375" style="3" customWidth="1"/>
    <col min="9474" max="9474" width="10.7109375" style="3" customWidth="1"/>
    <col min="9475" max="9475" width="9.28515625" style="3" bestFit="1" customWidth="1"/>
    <col min="9476" max="9728" width="8.7109375" style="3"/>
    <col min="9729" max="9729" width="13.7109375" style="3" customWidth="1"/>
    <col min="9730" max="9730" width="10.7109375" style="3" customWidth="1"/>
    <col min="9731" max="9731" width="9.28515625" style="3" bestFit="1" customWidth="1"/>
    <col min="9732" max="9984" width="8.7109375" style="3"/>
    <col min="9985" max="9985" width="13.7109375" style="3" customWidth="1"/>
    <col min="9986" max="9986" width="10.7109375" style="3" customWidth="1"/>
    <col min="9987" max="9987" width="9.28515625" style="3" bestFit="1" customWidth="1"/>
    <col min="9988" max="10240" width="8.7109375" style="3"/>
    <col min="10241" max="10241" width="13.7109375" style="3" customWidth="1"/>
    <col min="10242" max="10242" width="10.7109375" style="3" customWidth="1"/>
    <col min="10243" max="10243" width="9.28515625" style="3" bestFit="1" customWidth="1"/>
    <col min="10244" max="10496" width="8.7109375" style="3"/>
    <col min="10497" max="10497" width="13.7109375" style="3" customWidth="1"/>
    <col min="10498" max="10498" width="10.7109375" style="3" customWidth="1"/>
    <col min="10499" max="10499" width="9.28515625" style="3" bestFit="1" customWidth="1"/>
    <col min="10500" max="10752" width="8.7109375" style="3"/>
    <col min="10753" max="10753" width="13.7109375" style="3" customWidth="1"/>
    <col min="10754" max="10754" width="10.7109375" style="3" customWidth="1"/>
    <col min="10755" max="10755" width="9.28515625" style="3" bestFit="1" customWidth="1"/>
    <col min="10756" max="11008" width="8.7109375" style="3"/>
    <col min="11009" max="11009" width="13.7109375" style="3" customWidth="1"/>
    <col min="11010" max="11010" width="10.7109375" style="3" customWidth="1"/>
    <col min="11011" max="11011" width="9.28515625" style="3" bestFit="1" customWidth="1"/>
    <col min="11012" max="11264" width="8.7109375" style="3"/>
    <col min="11265" max="11265" width="13.7109375" style="3" customWidth="1"/>
    <col min="11266" max="11266" width="10.7109375" style="3" customWidth="1"/>
    <col min="11267" max="11267" width="9.28515625" style="3" bestFit="1" customWidth="1"/>
    <col min="11268" max="11520" width="8.7109375" style="3"/>
    <col min="11521" max="11521" width="13.7109375" style="3" customWidth="1"/>
    <col min="11522" max="11522" width="10.7109375" style="3" customWidth="1"/>
    <col min="11523" max="11523" width="9.28515625" style="3" bestFit="1" customWidth="1"/>
    <col min="11524" max="11776" width="8.7109375" style="3"/>
    <col min="11777" max="11777" width="13.7109375" style="3" customWidth="1"/>
    <col min="11778" max="11778" width="10.7109375" style="3" customWidth="1"/>
    <col min="11779" max="11779" width="9.28515625" style="3" bestFit="1" customWidth="1"/>
    <col min="11780" max="12032" width="8.7109375" style="3"/>
    <col min="12033" max="12033" width="13.7109375" style="3" customWidth="1"/>
    <col min="12034" max="12034" width="10.7109375" style="3" customWidth="1"/>
    <col min="12035" max="12035" width="9.28515625" style="3" bestFit="1" customWidth="1"/>
    <col min="12036" max="12288" width="8.7109375" style="3"/>
    <col min="12289" max="12289" width="13.7109375" style="3" customWidth="1"/>
    <col min="12290" max="12290" width="10.7109375" style="3" customWidth="1"/>
    <col min="12291" max="12291" width="9.28515625" style="3" bestFit="1" customWidth="1"/>
    <col min="12292" max="12544" width="8.7109375" style="3"/>
    <col min="12545" max="12545" width="13.7109375" style="3" customWidth="1"/>
    <col min="12546" max="12546" width="10.7109375" style="3" customWidth="1"/>
    <col min="12547" max="12547" width="9.28515625" style="3" bestFit="1" customWidth="1"/>
    <col min="12548" max="12800" width="8.7109375" style="3"/>
    <col min="12801" max="12801" width="13.7109375" style="3" customWidth="1"/>
    <col min="12802" max="12802" width="10.7109375" style="3" customWidth="1"/>
    <col min="12803" max="12803" width="9.28515625" style="3" bestFit="1" customWidth="1"/>
    <col min="12804" max="13056" width="8.7109375" style="3"/>
    <col min="13057" max="13057" width="13.7109375" style="3" customWidth="1"/>
    <col min="13058" max="13058" width="10.7109375" style="3" customWidth="1"/>
    <col min="13059" max="13059" width="9.28515625" style="3" bestFit="1" customWidth="1"/>
    <col min="13060" max="13312" width="8.7109375" style="3"/>
    <col min="13313" max="13313" width="13.7109375" style="3" customWidth="1"/>
    <col min="13314" max="13314" width="10.7109375" style="3" customWidth="1"/>
    <col min="13315" max="13315" width="9.28515625" style="3" bestFit="1" customWidth="1"/>
    <col min="13316" max="13568" width="8.7109375" style="3"/>
    <col min="13569" max="13569" width="13.7109375" style="3" customWidth="1"/>
    <col min="13570" max="13570" width="10.7109375" style="3" customWidth="1"/>
    <col min="13571" max="13571" width="9.28515625" style="3" bestFit="1" customWidth="1"/>
    <col min="13572" max="13824" width="8.7109375" style="3"/>
    <col min="13825" max="13825" width="13.7109375" style="3" customWidth="1"/>
    <col min="13826" max="13826" width="10.7109375" style="3" customWidth="1"/>
    <col min="13827" max="13827" width="9.28515625" style="3" bestFit="1" customWidth="1"/>
    <col min="13828" max="14080" width="8.7109375" style="3"/>
    <col min="14081" max="14081" width="13.7109375" style="3" customWidth="1"/>
    <col min="14082" max="14082" width="10.7109375" style="3" customWidth="1"/>
    <col min="14083" max="14083" width="9.28515625" style="3" bestFit="1" customWidth="1"/>
    <col min="14084" max="14336" width="8.7109375" style="3"/>
    <col min="14337" max="14337" width="13.7109375" style="3" customWidth="1"/>
    <col min="14338" max="14338" width="10.7109375" style="3" customWidth="1"/>
    <col min="14339" max="14339" width="9.28515625" style="3" bestFit="1" customWidth="1"/>
    <col min="14340" max="14592" width="8.7109375" style="3"/>
    <col min="14593" max="14593" width="13.7109375" style="3" customWidth="1"/>
    <col min="14594" max="14594" width="10.7109375" style="3" customWidth="1"/>
    <col min="14595" max="14595" width="9.28515625" style="3" bestFit="1" customWidth="1"/>
    <col min="14596" max="14848" width="8.7109375" style="3"/>
    <col min="14849" max="14849" width="13.7109375" style="3" customWidth="1"/>
    <col min="14850" max="14850" width="10.7109375" style="3" customWidth="1"/>
    <col min="14851" max="14851" width="9.28515625" style="3" bestFit="1" customWidth="1"/>
    <col min="14852" max="15104" width="8.7109375" style="3"/>
    <col min="15105" max="15105" width="13.7109375" style="3" customWidth="1"/>
    <col min="15106" max="15106" width="10.7109375" style="3" customWidth="1"/>
    <col min="15107" max="15107" width="9.28515625" style="3" bestFit="1" customWidth="1"/>
    <col min="15108" max="15360" width="8.7109375" style="3"/>
    <col min="15361" max="15361" width="13.7109375" style="3" customWidth="1"/>
    <col min="15362" max="15362" width="10.7109375" style="3" customWidth="1"/>
    <col min="15363" max="15363" width="9.28515625" style="3" bestFit="1" customWidth="1"/>
    <col min="15364" max="15616" width="8.7109375" style="3"/>
    <col min="15617" max="15617" width="13.7109375" style="3" customWidth="1"/>
    <col min="15618" max="15618" width="10.7109375" style="3" customWidth="1"/>
    <col min="15619" max="15619" width="9.28515625" style="3" bestFit="1" customWidth="1"/>
    <col min="15620" max="15872" width="8.7109375" style="3"/>
    <col min="15873" max="15873" width="13.7109375" style="3" customWidth="1"/>
    <col min="15874" max="15874" width="10.7109375" style="3" customWidth="1"/>
    <col min="15875" max="15875" width="9.28515625" style="3" bestFit="1" customWidth="1"/>
    <col min="15876" max="16128" width="8.7109375" style="3"/>
    <col min="16129" max="16129" width="13.7109375" style="3" customWidth="1"/>
    <col min="16130" max="16130" width="10.7109375" style="3" customWidth="1"/>
    <col min="16131" max="16131" width="9.28515625" style="3" bestFit="1" customWidth="1"/>
    <col min="16132" max="16384" width="8.7109375" style="3"/>
  </cols>
  <sheetData>
    <row r="1" spans="1:13" ht="20.100000000000001" customHeight="1" x14ac:dyDescent="0.25">
      <c r="A1" s="1" t="s">
        <v>0</v>
      </c>
      <c r="B1" s="2">
        <f>[1]Input!B1</f>
        <v>2</v>
      </c>
      <c r="C1" s="2" t="str">
        <f>[1]Input!C1</f>
        <v>2022-2023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>
        <v>33.9</v>
      </c>
      <c r="D3" s="9">
        <v>0</v>
      </c>
      <c r="E3" s="9">
        <v>0.1</v>
      </c>
      <c r="F3" s="9">
        <v>79.300000000000011</v>
      </c>
      <c r="G3" s="9">
        <v>168.3</v>
      </c>
      <c r="H3" s="9">
        <v>160.1</v>
      </c>
      <c r="I3" s="9">
        <v>996.1</v>
      </c>
      <c r="J3" s="9">
        <v>0</v>
      </c>
      <c r="K3" s="9">
        <v>130.5</v>
      </c>
      <c r="L3" s="9">
        <v>18.5</v>
      </c>
      <c r="M3" s="10">
        <f t="shared" ref="M3:M4" si="0">SUM(C3:L3)</f>
        <v>1586.8000000000002</v>
      </c>
    </row>
    <row r="4" spans="1:13" ht="15" customHeight="1" x14ac:dyDescent="0.25">
      <c r="A4" s="11" t="s">
        <v>6</v>
      </c>
      <c r="B4" s="8" t="s">
        <v>7</v>
      </c>
      <c r="C4" s="12">
        <v>0</v>
      </c>
      <c r="D4" s="12">
        <v>0</v>
      </c>
      <c r="E4" s="12">
        <v>0</v>
      </c>
      <c r="F4" s="12">
        <v>0.7377951659436377</v>
      </c>
      <c r="G4" s="12">
        <v>4.2580997769309974</v>
      </c>
      <c r="H4" s="12">
        <v>9.8473811512013683</v>
      </c>
      <c r="I4" s="12">
        <v>81.15117094213582</v>
      </c>
      <c r="J4" s="12">
        <v>0</v>
      </c>
      <c r="K4" s="12">
        <v>9.6646834650826463E-2</v>
      </c>
      <c r="L4" s="12">
        <v>8.9061291374199492E-3</v>
      </c>
      <c r="M4" s="13">
        <f t="shared" si="0"/>
        <v>96.100000000000065</v>
      </c>
    </row>
    <row r="5" spans="1:13" ht="15" customHeight="1" x14ac:dyDescent="0.25">
      <c r="A5" s="14"/>
      <c r="B5" s="15" t="s">
        <v>8</v>
      </c>
      <c r="C5" s="16">
        <f t="shared" ref="C5:L5" si="1">C4/$M4</f>
        <v>0</v>
      </c>
      <c r="D5" s="16">
        <f t="shared" si="1"/>
        <v>0</v>
      </c>
      <c r="E5" s="16">
        <f t="shared" si="1"/>
        <v>0</v>
      </c>
      <c r="F5" s="16">
        <f t="shared" si="1"/>
        <v>7.6773690524832173E-3</v>
      </c>
      <c r="G5" s="16">
        <f t="shared" si="1"/>
        <v>4.4309050748501506E-2</v>
      </c>
      <c r="H5" s="16">
        <f t="shared" si="1"/>
        <v>0.10247014725495694</v>
      </c>
      <c r="I5" s="16">
        <f t="shared" si="1"/>
        <v>0.84444506703575195</v>
      </c>
      <c r="J5" s="16">
        <f t="shared" si="1"/>
        <v>0</v>
      </c>
      <c r="K5" s="16">
        <f t="shared" si="1"/>
        <v>1.0056902669180686E-3</v>
      </c>
      <c r="L5" s="16">
        <f t="shared" si="1"/>
        <v>9.2675641388344877E-5</v>
      </c>
      <c r="M5" s="17">
        <f t="shared" ref="M5:M56" si="2">SUM(C5:L5)</f>
        <v>1</v>
      </c>
    </row>
    <row r="6" spans="1:13" ht="15" customHeight="1" x14ac:dyDescent="0.25">
      <c r="A6" s="7" t="s">
        <v>9</v>
      </c>
      <c r="B6" s="8" t="s">
        <v>5</v>
      </c>
      <c r="C6" s="9">
        <v>29.4</v>
      </c>
      <c r="D6" s="9">
        <v>0</v>
      </c>
      <c r="E6" s="9">
        <v>0</v>
      </c>
      <c r="F6" s="9">
        <v>61</v>
      </c>
      <c r="G6" s="9">
        <v>133.19999999999999</v>
      </c>
      <c r="H6" s="9">
        <v>131.4</v>
      </c>
      <c r="I6" s="9">
        <v>818.8</v>
      </c>
      <c r="J6" s="9">
        <v>0</v>
      </c>
      <c r="K6" s="9">
        <v>112.50000000000001</v>
      </c>
      <c r="L6" s="9">
        <v>15.200000000000001</v>
      </c>
      <c r="M6" s="10">
        <f t="shared" si="2"/>
        <v>1301.5</v>
      </c>
    </row>
    <row r="7" spans="1:13" ht="15" customHeight="1" x14ac:dyDescent="0.25">
      <c r="A7" s="11" t="s">
        <v>10</v>
      </c>
      <c r="B7" s="8" t="s">
        <v>7</v>
      </c>
      <c r="C7" s="12">
        <v>0</v>
      </c>
      <c r="D7" s="12">
        <v>0</v>
      </c>
      <c r="E7" s="12">
        <v>0</v>
      </c>
      <c r="F7" s="12">
        <v>0.43964231581314195</v>
      </c>
      <c r="G7" s="12">
        <v>2.4914101693552202</v>
      </c>
      <c r="H7" s="12">
        <v>7.4227329212569657</v>
      </c>
      <c r="I7" s="12">
        <v>69.934508322721996</v>
      </c>
      <c r="J7" s="12">
        <v>0</v>
      </c>
      <c r="K7" s="12">
        <v>0.30549271064111139</v>
      </c>
      <c r="L7" s="12">
        <v>6.2135602115107602E-3</v>
      </c>
      <c r="M7" s="13">
        <f t="shared" si="2"/>
        <v>80.599999999999937</v>
      </c>
    </row>
    <row r="8" spans="1:13" ht="15" customHeight="1" x14ac:dyDescent="0.25">
      <c r="A8" s="14"/>
      <c r="B8" s="15" t="s">
        <v>8</v>
      </c>
      <c r="C8" s="16">
        <f t="shared" ref="C8:L8" si="3">C7/$M7</f>
        <v>0</v>
      </c>
      <c r="D8" s="16">
        <f t="shared" si="3"/>
        <v>0</v>
      </c>
      <c r="E8" s="16">
        <f t="shared" si="3"/>
        <v>0</v>
      </c>
      <c r="F8" s="16">
        <f t="shared" si="3"/>
        <v>5.4546193028925842E-3</v>
      </c>
      <c r="G8" s="16">
        <f t="shared" si="3"/>
        <v>3.0910796145846429E-2</v>
      </c>
      <c r="H8" s="16">
        <f t="shared" si="3"/>
        <v>9.2093460561500889E-2</v>
      </c>
      <c r="I8" s="16">
        <f t="shared" si="3"/>
        <v>0.86767380053005028</v>
      </c>
      <c r="J8" s="16">
        <f t="shared" si="3"/>
        <v>0</v>
      </c>
      <c r="K8" s="16">
        <f t="shared" si="3"/>
        <v>3.7902321419492758E-3</v>
      </c>
      <c r="L8" s="16">
        <f t="shared" si="3"/>
        <v>7.7091317760679461E-5</v>
      </c>
      <c r="M8" s="17">
        <f t="shared" si="2"/>
        <v>1.0000000000000002</v>
      </c>
    </row>
    <row r="9" spans="1:13" ht="15" customHeight="1" x14ac:dyDescent="0.25">
      <c r="A9" s="7" t="s">
        <v>11</v>
      </c>
      <c r="B9" s="8" t="s">
        <v>5</v>
      </c>
      <c r="C9" s="9">
        <v>39.700000000000003</v>
      </c>
      <c r="D9" s="9">
        <v>0</v>
      </c>
      <c r="E9" s="9">
        <v>0</v>
      </c>
      <c r="F9" s="9">
        <v>44</v>
      </c>
      <c r="G9" s="9">
        <v>187.8</v>
      </c>
      <c r="H9" s="9">
        <v>128</v>
      </c>
      <c r="I9" s="9">
        <v>598.20000000000005</v>
      </c>
      <c r="J9" s="9">
        <v>0</v>
      </c>
      <c r="K9" s="9">
        <v>84.9</v>
      </c>
      <c r="L9" s="9">
        <v>18.799999999999997</v>
      </c>
      <c r="M9" s="10">
        <f t="shared" si="2"/>
        <v>1101.4000000000001</v>
      </c>
    </row>
    <row r="10" spans="1:13" ht="15" customHeight="1" x14ac:dyDescent="0.25">
      <c r="A10" s="11" t="s">
        <v>12</v>
      </c>
      <c r="B10" s="8" t="s">
        <v>7</v>
      </c>
      <c r="C10" s="12">
        <v>0</v>
      </c>
      <c r="D10" s="12">
        <v>0</v>
      </c>
      <c r="E10" s="12">
        <v>0</v>
      </c>
      <c r="F10" s="12">
        <v>0.66970073741178915</v>
      </c>
      <c r="G10" s="12">
        <v>9.3975600208087879</v>
      </c>
      <c r="H10" s="12">
        <v>8.8406712009438664</v>
      </c>
      <c r="I10" s="12">
        <v>55.416040080539595</v>
      </c>
      <c r="J10" s="12">
        <v>0</v>
      </c>
      <c r="K10" s="12">
        <v>4.5559468788002642</v>
      </c>
      <c r="L10" s="12">
        <v>2.0081081495760156E-2</v>
      </c>
      <c r="M10" s="13">
        <f t="shared" si="2"/>
        <v>78.900000000000077</v>
      </c>
    </row>
    <row r="11" spans="1:13" ht="15" customHeight="1" x14ac:dyDescent="0.25">
      <c r="A11" s="14"/>
      <c r="B11" s="15" t="s">
        <v>8</v>
      </c>
      <c r="C11" s="16">
        <f t="shared" ref="C11:L11" si="4">C10/$M10</f>
        <v>0</v>
      </c>
      <c r="D11" s="16">
        <f t="shared" si="4"/>
        <v>0</v>
      </c>
      <c r="E11" s="16">
        <f t="shared" si="4"/>
        <v>0</v>
      </c>
      <c r="F11" s="16">
        <f t="shared" si="4"/>
        <v>8.4879687884890816E-3</v>
      </c>
      <c r="G11" s="16">
        <f t="shared" si="4"/>
        <v>0.11910722459833686</v>
      </c>
      <c r="H11" s="16">
        <f t="shared" si="4"/>
        <v>0.11204906465074597</v>
      </c>
      <c r="I11" s="16">
        <f t="shared" si="4"/>
        <v>0.70235792244029838</v>
      </c>
      <c r="J11" s="16">
        <f t="shared" si="4"/>
        <v>0</v>
      </c>
      <c r="K11" s="16">
        <f t="shared" si="4"/>
        <v>5.7743306448672496E-2</v>
      </c>
      <c r="L11" s="16">
        <f t="shared" si="4"/>
        <v>2.5451307345703597E-4</v>
      </c>
      <c r="M11" s="17">
        <f t="shared" si="2"/>
        <v>0.99999999999999989</v>
      </c>
    </row>
    <row r="12" spans="1:13" ht="15" customHeight="1" x14ac:dyDescent="0.25">
      <c r="A12" s="7" t="s">
        <v>13</v>
      </c>
      <c r="B12" s="8" t="s">
        <v>5</v>
      </c>
      <c r="C12" s="9">
        <v>27.6</v>
      </c>
      <c r="D12" s="9">
        <v>0</v>
      </c>
      <c r="E12" s="9">
        <v>0</v>
      </c>
      <c r="F12" s="9">
        <v>63.1</v>
      </c>
      <c r="G12" s="9">
        <v>134.39999999999998</v>
      </c>
      <c r="H12" s="9">
        <v>134.70000000000002</v>
      </c>
      <c r="I12" s="9">
        <v>839.19999999999993</v>
      </c>
      <c r="J12" s="9">
        <v>0</v>
      </c>
      <c r="K12" s="9">
        <v>109.60000000000001</v>
      </c>
      <c r="L12" s="9">
        <v>15.6</v>
      </c>
      <c r="M12" s="10">
        <f t="shared" si="2"/>
        <v>1324.1999999999998</v>
      </c>
    </row>
    <row r="13" spans="1:13" ht="15" customHeight="1" x14ac:dyDescent="0.25">
      <c r="A13" s="11" t="s">
        <v>14</v>
      </c>
      <c r="B13" s="8" t="s">
        <v>7</v>
      </c>
      <c r="C13" s="12">
        <v>0</v>
      </c>
      <c r="D13" s="12">
        <v>0</v>
      </c>
      <c r="E13" s="12">
        <v>0</v>
      </c>
      <c r="F13" s="12">
        <v>0.42240424331876802</v>
      </c>
      <c r="G13" s="12">
        <v>2.3944432014003034</v>
      </c>
      <c r="H13" s="12">
        <v>7.1907973009246291</v>
      </c>
      <c r="I13" s="12">
        <v>65.540292418079957</v>
      </c>
      <c r="J13" s="12">
        <v>0</v>
      </c>
      <c r="K13" s="12">
        <v>0.1462441663924281</v>
      </c>
      <c r="L13" s="12">
        <v>5.8186698839790552E-3</v>
      </c>
      <c r="M13" s="13">
        <f t="shared" si="2"/>
        <v>75.700000000000074</v>
      </c>
    </row>
    <row r="14" spans="1:13" ht="15" customHeight="1" x14ac:dyDescent="0.25">
      <c r="A14" s="14"/>
      <c r="B14" s="15" t="s">
        <v>8</v>
      </c>
      <c r="C14" s="16">
        <f t="shared" ref="C14:L14" si="5">C13/$M13</f>
        <v>0</v>
      </c>
      <c r="D14" s="16">
        <f t="shared" si="5"/>
        <v>0</v>
      </c>
      <c r="E14" s="16">
        <f t="shared" si="5"/>
        <v>0</v>
      </c>
      <c r="F14" s="16">
        <f t="shared" si="5"/>
        <v>5.5799767941713029E-3</v>
      </c>
      <c r="G14" s="16">
        <f t="shared" si="5"/>
        <v>3.1630689582566728E-2</v>
      </c>
      <c r="H14" s="16">
        <f t="shared" si="5"/>
        <v>9.4990717317366205E-2</v>
      </c>
      <c r="I14" s="16">
        <f t="shared" si="5"/>
        <v>0.865789860212416</v>
      </c>
      <c r="J14" s="16">
        <f t="shared" si="5"/>
        <v>0</v>
      </c>
      <c r="K14" s="16">
        <f t="shared" si="5"/>
        <v>1.9318912337176744E-3</v>
      </c>
      <c r="L14" s="16">
        <f t="shared" si="5"/>
        <v>7.6864859761942536E-5</v>
      </c>
      <c r="M14" s="17">
        <f t="shared" si="2"/>
        <v>0.99999999999999978</v>
      </c>
    </row>
    <row r="15" spans="1:13" ht="15" customHeight="1" x14ac:dyDescent="0.25">
      <c r="A15" s="7" t="s">
        <v>15</v>
      </c>
      <c r="B15" s="8" t="s">
        <v>5</v>
      </c>
      <c r="C15" s="9">
        <v>34.799999999999997</v>
      </c>
      <c r="D15" s="9">
        <v>0</v>
      </c>
      <c r="E15" s="9">
        <v>0</v>
      </c>
      <c r="F15" s="9">
        <v>52.699999999999996</v>
      </c>
      <c r="G15" s="9">
        <v>115.1</v>
      </c>
      <c r="H15" s="9">
        <v>117.5</v>
      </c>
      <c r="I15" s="9">
        <v>734</v>
      </c>
      <c r="J15" s="9">
        <v>0</v>
      </c>
      <c r="K15" s="9">
        <v>107.9</v>
      </c>
      <c r="L15" s="9">
        <v>13.6</v>
      </c>
      <c r="M15" s="10">
        <f t="shared" si="2"/>
        <v>1175.5999999999999</v>
      </c>
    </row>
    <row r="16" spans="1:13" ht="15" customHeight="1" x14ac:dyDescent="0.25">
      <c r="A16" s="11" t="s">
        <v>16</v>
      </c>
      <c r="B16" s="8" t="s">
        <v>7</v>
      </c>
      <c r="C16" s="12">
        <v>0</v>
      </c>
      <c r="D16" s="12">
        <v>0</v>
      </c>
      <c r="E16" s="12">
        <v>0</v>
      </c>
      <c r="F16" s="12">
        <v>0.29182523764079527</v>
      </c>
      <c r="G16" s="12">
        <v>1.8073022042712767</v>
      </c>
      <c r="H16" s="12">
        <v>6.5116064171511496</v>
      </c>
      <c r="I16" s="12">
        <v>62.168079752002747</v>
      </c>
      <c r="J16" s="12">
        <v>0</v>
      </c>
      <c r="K16" s="12">
        <v>2.1164297112677728</v>
      </c>
      <c r="L16" s="12">
        <v>4.7566776661831511E-3</v>
      </c>
      <c r="M16" s="13">
        <f t="shared" si="2"/>
        <v>72.89999999999992</v>
      </c>
    </row>
    <row r="17" spans="1:13" ht="15" customHeight="1" x14ac:dyDescent="0.25">
      <c r="A17" s="14"/>
      <c r="B17" s="15" t="s">
        <v>8</v>
      </c>
      <c r="C17" s="16">
        <f t="shared" ref="C17:L17" si="6">C16/$M16</f>
        <v>0</v>
      </c>
      <c r="D17" s="16">
        <f t="shared" si="6"/>
        <v>0</v>
      </c>
      <c r="E17" s="16">
        <f t="shared" si="6"/>
        <v>0</v>
      </c>
      <c r="F17" s="16">
        <f t="shared" si="6"/>
        <v>4.0030896795719556E-3</v>
      </c>
      <c r="G17" s="16">
        <f t="shared" si="6"/>
        <v>2.479152543582001E-2</v>
      </c>
      <c r="H17" s="16">
        <f t="shared" si="6"/>
        <v>8.9322447423198309E-2</v>
      </c>
      <c r="I17" s="16">
        <f t="shared" si="6"/>
        <v>0.85278573048014839</v>
      </c>
      <c r="J17" s="16">
        <f t="shared" si="6"/>
        <v>0</v>
      </c>
      <c r="K17" s="16">
        <f t="shared" si="6"/>
        <v>2.9031957630559328E-2</v>
      </c>
      <c r="L17" s="16">
        <f t="shared" si="6"/>
        <v>6.5249350702100916E-5</v>
      </c>
      <c r="M17" s="17">
        <f t="shared" si="2"/>
        <v>1</v>
      </c>
    </row>
    <row r="18" spans="1:13" ht="15" customHeight="1" x14ac:dyDescent="0.25">
      <c r="A18" s="7" t="s">
        <v>17</v>
      </c>
      <c r="B18" s="8" t="s">
        <v>5</v>
      </c>
      <c r="C18" s="9">
        <v>40.6</v>
      </c>
      <c r="D18" s="9">
        <v>0</v>
      </c>
      <c r="E18" s="9">
        <v>0.1</v>
      </c>
      <c r="F18" s="9">
        <v>45.2</v>
      </c>
      <c r="G18" s="9">
        <v>190.9</v>
      </c>
      <c r="H18" s="9">
        <v>130.20000000000002</v>
      </c>
      <c r="I18" s="9">
        <v>608.10000000000014</v>
      </c>
      <c r="J18" s="9">
        <v>0</v>
      </c>
      <c r="K18" s="9">
        <v>86.000000000000014</v>
      </c>
      <c r="L18" s="9">
        <v>19.7</v>
      </c>
      <c r="M18" s="10">
        <f t="shared" si="2"/>
        <v>1120.8000000000002</v>
      </c>
    </row>
    <row r="19" spans="1:13" ht="15" customHeight="1" x14ac:dyDescent="0.25">
      <c r="A19" s="11" t="s">
        <v>18</v>
      </c>
      <c r="B19" s="8" t="s">
        <v>7</v>
      </c>
      <c r="C19" s="12">
        <v>0</v>
      </c>
      <c r="D19" s="12">
        <v>0</v>
      </c>
      <c r="E19" s="12">
        <v>0</v>
      </c>
      <c r="F19" s="12">
        <v>0.69118539364980514</v>
      </c>
      <c r="G19" s="12">
        <v>9.6771403413840336</v>
      </c>
      <c r="H19" s="12">
        <v>9.1237237640110536</v>
      </c>
      <c r="I19" s="12">
        <v>57.609061471475954</v>
      </c>
      <c r="J19" s="12">
        <v>0</v>
      </c>
      <c r="K19" s="12">
        <v>4.5771666373311586</v>
      </c>
      <c r="L19" s="12">
        <v>2.1722392148004754E-2</v>
      </c>
      <c r="M19" s="13">
        <f t="shared" si="2"/>
        <v>81.700000000000017</v>
      </c>
    </row>
    <row r="20" spans="1:13" ht="15" customHeight="1" x14ac:dyDescent="0.25">
      <c r="A20" s="14"/>
      <c r="B20" s="15" t="s">
        <v>8</v>
      </c>
      <c r="C20" s="16">
        <f t="shared" ref="C20:L20" si="7">C19/$M19</f>
        <v>0</v>
      </c>
      <c r="D20" s="16">
        <f t="shared" si="7"/>
        <v>0</v>
      </c>
      <c r="E20" s="16">
        <f t="shared" si="7"/>
        <v>0</v>
      </c>
      <c r="F20" s="16">
        <f t="shared" si="7"/>
        <v>8.4600415379413093E-3</v>
      </c>
      <c r="G20" s="16">
        <f t="shared" si="7"/>
        <v>0.11844725020053894</v>
      </c>
      <c r="H20" s="16">
        <f t="shared" si="7"/>
        <v>0.1116734854836114</v>
      </c>
      <c r="I20" s="16">
        <f t="shared" si="7"/>
        <v>0.70512927137669457</v>
      </c>
      <c r="J20" s="16">
        <f t="shared" si="7"/>
        <v>0</v>
      </c>
      <c r="K20" s="16">
        <f t="shared" si="7"/>
        <v>5.602407144836178E-2</v>
      </c>
      <c r="L20" s="16">
        <f t="shared" si="7"/>
        <v>2.6587995285195533E-4</v>
      </c>
      <c r="M20" s="17">
        <f t="shared" si="2"/>
        <v>0.99999999999999989</v>
      </c>
    </row>
    <row r="21" spans="1:13" ht="15" customHeight="1" x14ac:dyDescent="0.25">
      <c r="A21" s="7" t="s">
        <v>19</v>
      </c>
      <c r="B21" s="8" t="s">
        <v>5</v>
      </c>
      <c r="C21" s="9">
        <v>22.8</v>
      </c>
      <c r="D21" s="9">
        <v>0</v>
      </c>
      <c r="E21" s="9">
        <v>0</v>
      </c>
      <c r="F21" s="9">
        <v>48.3</v>
      </c>
      <c r="G21" s="9">
        <v>102.19999999999999</v>
      </c>
      <c r="H21" s="9">
        <v>110.30000000000001</v>
      </c>
      <c r="I21" s="9">
        <v>688.9</v>
      </c>
      <c r="J21" s="9">
        <v>0</v>
      </c>
      <c r="K21" s="9">
        <v>99.8</v>
      </c>
      <c r="L21" s="9">
        <v>12.799999999999999</v>
      </c>
      <c r="M21" s="10">
        <f t="shared" si="2"/>
        <v>1085.0999999999999</v>
      </c>
    </row>
    <row r="22" spans="1:13" ht="15" customHeight="1" x14ac:dyDescent="0.25">
      <c r="A22" s="11" t="s">
        <v>20</v>
      </c>
      <c r="B22" s="8" t="s">
        <v>7</v>
      </c>
      <c r="C22" s="12">
        <v>0</v>
      </c>
      <c r="D22" s="12">
        <v>0</v>
      </c>
      <c r="E22" s="12">
        <v>0</v>
      </c>
      <c r="F22" s="12">
        <v>0.18542551011979214</v>
      </c>
      <c r="G22" s="12">
        <v>1.2881975553861906</v>
      </c>
      <c r="H22" s="12">
        <v>5.6683513169802993</v>
      </c>
      <c r="I22" s="12">
        <v>52.316636140632085</v>
      </c>
      <c r="J22" s="12">
        <v>0</v>
      </c>
      <c r="K22" s="12">
        <v>4.8378460314441689</v>
      </c>
      <c r="L22" s="12">
        <v>3.5434454373823865E-3</v>
      </c>
      <c r="M22" s="13">
        <f t="shared" si="2"/>
        <v>64.299999999999926</v>
      </c>
    </row>
    <row r="23" spans="1:13" ht="15" customHeight="1" x14ac:dyDescent="0.25">
      <c r="A23" s="14"/>
      <c r="B23" s="15" t="s">
        <v>8</v>
      </c>
      <c r="C23" s="16">
        <f t="shared" ref="C23:L23" si="8">C22/$M22</f>
        <v>0</v>
      </c>
      <c r="D23" s="16">
        <f t="shared" si="8"/>
        <v>0</v>
      </c>
      <c r="E23" s="16">
        <f t="shared" si="8"/>
        <v>0</v>
      </c>
      <c r="F23" s="16">
        <f t="shared" si="8"/>
        <v>2.883755989421343E-3</v>
      </c>
      <c r="G23" s="16">
        <f t="shared" si="8"/>
        <v>2.00341766000963E-2</v>
      </c>
      <c r="H23" s="16">
        <f t="shared" si="8"/>
        <v>8.8154763872166503E-2</v>
      </c>
      <c r="I23" s="16">
        <f t="shared" si="8"/>
        <v>0.81363353251371917</v>
      </c>
      <c r="J23" s="16">
        <f t="shared" si="8"/>
        <v>0</v>
      </c>
      <c r="K23" s="16">
        <f t="shared" si="8"/>
        <v>7.5238663008463061E-2</v>
      </c>
      <c r="L23" s="16">
        <f t="shared" si="8"/>
        <v>5.510801613347419E-5</v>
      </c>
      <c r="M23" s="17">
        <f t="shared" si="2"/>
        <v>0.99999999999999989</v>
      </c>
    </row>
    <row r="24" spans="1:13" ht="15" customHeight="1" x14ac:dyDescent="0.25">
      <c r="A24" s="7" t="s">
        <v>21</v>
      </c>
      <c r="B24" s="8" t="s">
        <v>5</v>
      </c>
      <c r="C24" s="9">
        <v>34.799999999999997</v>
      </c>
      <c r="D24" s="9">
        <v>0</v>
      </c>
      <c r="E24" s="9">
        <v>0</v>
      </c>
      <c r="F24" s="9">
        <v>52.699999999999996</v>
      </c>
      <c r="G24" s="9">
        <v>115.1</v>
      </c>
      <c r="H24" s="9">
        <v>117.5</v>
      </c>
      <c r="I24" s="9">
        <v>734</v>
      </c>
      <c r="J24" s="9">
        <v>0</v>
      </c>
      <c r="K24" s="9">
        <v>107.9</v>
      </c>
      <c r="L24" s="9">
        <v>13.6</v>
      </c>
      <c r="M24" s="10">
        <f t="shared" si="2"/>
        <v>1175.5999999999999</v>
      </c>
    </row>
    <row r="25" spans="1:13" ht="15" customHeight="1" x14ac:dyDescent="0.25">
      <c r="A25" s="11" t="s">
        <v>22</v>
      </c>
      <c r="B25" s="8" t="s">
        <v>7</v>
      </c>
      <c r="C25" s="12">
        <v>0</v>
      </c>
      <c r="D25" s="12">
        <v>0</v>
      </c>
      <c r="E25" s="12">
        <v>0</v>
      </c>
      <c r="F25" s="12">
        <v>0.29182523764079527</v>
      </c>
      <c r="G25" s="12">
        <v>1.8073022042712767</v>
      </c>
      <c r="H25" s="12">
        <v>6.5116064171511496</v>
      </c>
      <c r="I25" s="12">
        <v>62.168079752002747</v>
      </c>
      <c r="J25" s="12">
        <v>0</v>
      </c>
      <c r="K25" s="12">
        <v>2.1164297112677728</v>
      </c>
      <c r="L25" s="12">
        <v>4.7566776661831511E-3</v>
      </c>
      <c r="M25" s="13">
        <f t="shared" si="2"/>
        <v>72.89999999999992</v>
      </c>
    </row>
    <row r="26" spans="1:13" ht="15" customHeight="1" x14ac:dyDescent="0.25">
      <c r="A26" s="14"/>
      <c r="B26" s="15" t="s">
        <v>8</v>
      </c>
      <c r="C26" s="16">
        <f t="shared" ref="C26:L26" si="9">C25/$M25</f>
        <v>0</v>
      </c>
      <c r="D26" s="16">
        <f t="shared" si="9"/>
        <v>0</v>
      </c>
      <c r="E26" s="16">
        <f t="shared" si="9"/>
        <v>0</v>
      </c>
      <c r="F26" s="16">
        <f t="shared" si="9"/>
        <v>4.0030896795719556E-3</v>
      </c>
      <c r="G26" s="16">
        <f t="shared" si="9"/>
        <v>2.479152543582001E-2</v>
      </c>
      <c r="H26" s="16">
        <f t="shared" si="9"/>
        <v>8.9322447423198309E-2</v>
      </c>
      <c r="I26" s="16">
        <f t="shared" si="9"/>
        <v>0.85278573048014839</v>
      </c>
      <c r="J26" s="16">
        <f t="shared" si="9"/>
        <v>0</v>
      </c>
      <c r="K26" s="16">
        <f t="shared" si="9"/>
        <v>2.9031957630559328E-2</v>
      </c>
      <c r="L26" s="16">
        <f t="shared" si="9"/>
        <v>6.5249350702100916E-5</v>
      </c>
      <c r="M26" s="17">
        <f t="shared" si="2"/>
        <v>1</v>
      </c>
    </row>
    <row r="27" spans="1:13" ht="15" customHeight="1" x14ac:dyDescent="0.25">
      <c r="A27" s="7" t="s">
        <v>23</v>
      </c>
      <c r="B27" s="8" t="s">
        <v>5</v>
      </c>
      <c r="C27" s="9">
        <v>40.9</v>
      </c>
      <c r="D27" s="9">
        <v>0</v>
      </c>
      <c r="E27" s="9">
        <v>0.1</v>
      </c>
      <c r="F27" s="9">
        <v>42.7</v>
      </c>
      <c r="G27" s="9">
        <v>208.70000000000002</v>
      </c>
      <c r="H27" s="9">
        <v>128.39999999999998</v>
      </c>
      <c r="I27" s="9">
        <v>590.20000000000005</v>
      </c>
      <c r="J27" s="9">
        <v>0</v>
      </c>
      <c r="K27" s="9">
        <v>91.100000000000009</v>
      </c>
      <c r="L27" s="9">
        <v>19.399999999999999</v>
      </c>
      <c r="M27" s="10">
        <f t="shared" si="2"/>
        <v>1121.5</v>
      </c>
    </row>
    <row r="28" spans="1:13" ht="15" customHeight="1" x14ac:dyDescent="0.25">
      <c r="A28" s="11" t="s">
        <v>24</v>
      </c>
      <c r="B28" s="8" t="s">
        <v>7</v>
      </c>
      <c r="C28" s="12">
        <v>0</v>
      </c>
      <c r="D28" s="12">
        <v>0</v>
      </c>
      <c r="E28" s="12">
        <v>0</v>
      </c>
      <c r="F28" s="12">
        <v>0.59593244065004392</v>
      </c>
      <c r="G28" s="12">
        <v>9.7379361540055545</v>
      </c>
      <c r="H28" s="12">
        <v>9.1462237222355185</v>
      </c>
      <c r="I28" s="12">
        <v>55.652702770501094</v>
      </c>
      <c r="J28" s="12">
        <v>0</v>
      </c>
      <c r="K28" s="12">
        <v>5.4449578838986197</v>
      </c>
      <c r="L28" s="12">
        <v>2.2247028709279304E-2</v>
      </c>
      <c r="M28" s="13">
        <f t="shared" si="2"/>
        <v>80.600000000000108</v>
      </c>
    </row>
    <row r="29" spans="1:13" ht="15" customHeight="1" x14ac:dyDescent="0.25">
      <c r="A29" s="14"/>
      <c r="B29" s="15" t="s">
        <v>8</v>
      </c>
      <c r="C29" s="16">
        <f t="shared" ref="C29:L29" si="10">C28/$M28</f>
        <v>0</v>
      </c>
      <c r="D29" s="16">
        <f t="shared" si="10"/>
        <v>0</v>
      </c>
      <c r="E29" s="16">
        <f t="shared" si="10"/>
        <v>0</v>
      </c>
      <c r="F29" s="16">
        <f t="shared" si="10"/>
        <v>7.3937027375935872E-3</v>
      </c>
      <c r="G29" s="16">
        <f t="shared" si="10"/>
        <v>0.12081806642686777</v>
      </c>
      <c r="H29" s="16">
        <f t="shared" si="10"/>
        <v>0.11347672111954722</v>
      </c>
      <c r="I29" s="16">
        <f t="shared" si="10"/>
        <v>0.69048018325683647</v>
      </c>
      <c r="J29" s="16">
        <f t="shared" si="10"/>
        <v>0</v>
      </c>
      <c r="K29" s="16">
        <f t="shared" si="10"/>
        <v>6.7555308733233399E-2</v>
      </c>
      <c r="L29" s="16">
        <f t="shared" si="10"/>
        <v>2.7601772592157907E-4</v>
      </c>
      <c r="M29" s="17">
        <f t="shared" si="2"/>
        <v>1</v>
      </c>
    </row>
    <row r="30" spans="1:13" ht="15" customHeight="1" x14ac:dyDescent="0.25">
      <c r="A30" s="7" t="s">
        <v>25</v>
      </c>
      <c r="B30" s="8" t="s">
        <v>5</v>
      </c>
      <c r="C30" s="9">
        <v>38.700000000000003</v>
      </c>
      <c r="D30" s="9">
        <v>0</v>
      </c>
      <c r="E30" s="9">
        <v>0.1</v>
      </c>
      <c r="F30" s="9">
        <v>93.6</v>
      </c>
      <c r="G30" s="9">
        <v>169.7</v>
      </c>
      <c r="H30" s="9">
        <v>168.9</v>
      </c>
      <c r="I30" s="9">
        <v>1086.3000000000002</v>
      </c>
      <c r="J30" s="9">
        <v>0</v>
      </c>
      <c r="K30" s="9">
        <v>138.89999999999998</v>
      </c>
      <c r="L30" s="9">
        <v>23.2</v>
      </c>
      <c r="M30" s="10">
        <f t="shared" si="2"/>
        <v>1719.4000000000003</v>
      </c>
    </row>
    <row r="31" spans="1:13" ht="15" customHeight="1" x14ac:dyDescent="0.25">
      <c r="A31" s="11" t="s">
        <v>26</v>
      </c>
      <c r="B31" s="8" t="s">
        <v>7</v>
      </c>
      <c r="C31" s="12">
        <v>0</v>
      </c>
      <c r="D31" s="12">
        <v>0</v>
      </c>
      <c r="E31" s="12">
        <v>0</v>
      </c>
      <c r="F31" s="12">
        <v>0.13990356466248954</v>
      </c>
      <c r="G31" s="12">
        <v>2.4605377447487946</v>
      </c>
      <c r="H31" s="12">
        <v>6.4029699208760817</v>
      </c>
      <c r="I31" s="12">
        <v>28.695604854753913</v>
      </c>
      <c r="J31" s="12">
        <v>0</v>
      </c>
      <c r="K31" s="12">
        <v>0.24780202615485081</v>
      </c>
      <c r="L31" s="12">
        <v>5.3181888803848665E-2</v>
      </c>
      <c r="M31" s="13">
        <f t="shared" si="2"/>
        <v>37.999999999999979</v>
      </c>
    </row>
    <row r="32" spans="1:13" ht="15" customHeight="1" x14ac:dyDescent="0.25">
      <c r="A32" s="14"/>
      <c r="B32" s="15" t="s">
        <v>8</v>
      </c>
      <c r="C32" s="16">
        <f t="shared" ref="C32:L32" si="11">C31/$M31</f>
        <v>0</v>
      </c>
      <c r="D32" s="16">
        <f t="shared" si="11"/>
        <v>0</v>
      </c>
      <c r="E32" s="16">
        <f t="shared" si="11"/>
        <v>0</v>
      </c>
      <c r="F32" s="16">
        <f t="shared" si="11"/>
        <v>3.6816727542760426E-3</v>
      </c>
      <c r="G32" s="16">
        <f t="shared" si="11"/>
        <v>6.4750993282863059E-2</v>
      </c>
      <c r="H32" s="16">
        <f t="shared" si="11"/>
        <v>0.16849920844410751</v>
      </c>
      <c r="I32" s="16">
        <f t="shared" si="11"/>
        <v>0.75514749617773502</v>
      </c>
      <c r="J32" s="16">
        <f t="shared" si="11"/>
        <v>0</v>
      </c>
      <c r="K32" s="16">
        <f t="shared" si="11"/>
        <v>6.5211059514434459E-3</v>
      </c>
      <c r="L32" s="16">
        <f t="shared" si="11"/>
        <v>1.3995233895749656E-3</v>
      </c>
      <c r="M32" s="17">
        <f t="shared" si="2"/>
        <v>1</v>
      </c>
    </row>
    <row r="33" spans="1:13" ht="15" customHeight="1" x14ac:dyDescent="0.25">
      <c r="A33" s="7" t="s">
        <v>27</v>
      </c>
      <c r="B33" s="8" t="s">
        <v>5</v>
      </c>
      <c r="C33" s="9">
        <v>39.799999999999997</v>
      </c>
      <c r="D33" s="9">
        <v>0</v>
      </c>
      <c r="E33" s="9">
        <v>0.1</v>
      </c>
      <c r="F33" s="9">
        <v>76.3</v>
      </c>
      <c r="G33" s="9">
        <v>138.30000000000001</v>
      </c>
      <c r="H33" s="9">
        <v>138.4</v>
      </c>
      <c r="I33" s="9">
        <v>924.69999999999982</v>
      </c>
      <c r="J33" s="9">
        <v>0</v>
      </c>
      <c r="K33" s="9">
        <v>126.89999999999999</v>
      </c>
      <c r="L33" s="9">
        <v>20.8</v>
      </c>
      <c r="M33" s="10">
        <f t="shared" si="2"/>
        <v>1465.3</v>
      </c>
    </row>
    <row r="34" spans="1:13" ht="15" customHeight="1" x14ac:dyDescent="0.25">
      <c r="A34" s="11" t="s">
        <v>28</v>
      </c>
      <c r="B34" s="8" t="s">
        <v>7</v>
      </c>
      <c r="C34" s="12">
        <v>0</v>
      </c>
      <c r="D34" s="12">
        <v>0</v>
      </c>
      <c r="E34" s="12">
        <v>0</v>
      </c>
      <c r="F34" s="12">
        <v>3.6437869982421489E-2</v>
      </c>
      <c r="G34" s="12">
        <v>2.1251559344686015</v>
      </c>
      <c r="H34" s="12">
        <v>5.6971304787075354</v>
      </c>
      <c r="I34" s="12">
        <v>29.607814782728965</v>
      </c>
      <c r="J34" s="12">
        <v>0</v>
      </c>
      <c r="K34" s="12">
        <v>3.7875267996275062</v>
      </c>
      <c r="L34" s="12">
        <v>4.5934134485032363E-2</v>
      </c>
      <c r="M34" s="13">
        <f t="shared" si="2"/>
        <v>41.300000000000061</v>
      </c>
    </row>
    <row r="35" spans="1:13" ht="15" customHeight="1" x14ac:dyDescent="0.25">
      <c r="A35" s="14"/>
      <c r="B35" s="15" t="s">
        <v>8</v>
      </c>
      <c r="C35" s="16">
        <f t="shared" ref="C35:L35" si="12">C34/$M34</f>
        <v>0</v>
      </c>
      <c r="D35" s="16">
        <f t="shared" si="12"/>
        <v>0</v>
      </c>
      <c r="E35" s="16">
        <f t="shared" si="12"/>
        <v>0</v>
      </c>
      <c r="F35" s="16">
        <f t="shared" si="12"/>
        <v>8.8227288093030106E-4</v>
      </c>
      <c r="G35" s="16">
        <f t="shared" si="12"/>
        <v>5.1456560156624656E-2</v>
      </c>
      <c r="H35" s="16">
        <f t="shared" si="12"/>
        <v>0.13794504791059387</v>
      </c>
      <c r="I35" s="16">
        <f t="shared" si="12"/>
        <v>0.71689624171256472</v>
      </c>
      <c r="J35" s="16">
        <f t="shared" si="12"/>
        <v>0</v>
      </c>
      <c r="K35" s="16">
        <f t="shared" si="12"/>
        <v>9.1707670693159826E-2</v>
      </c>
      <c r="L35" s="16">
        <f t="shared" si="12"/>
        <v>1.11220664612669E-3</v>
      </c>
      <c r="M35" s="17">
        <f t="shared" si="2"/>
        <v>1</v>
      </c>
    </row>
    <row r="36" spans="1:13" ht="15" customHeight="1" x14ac:dyDescent="0.25">
      <c r="A36" s="7" t="s">
        <v>29</v>
      </c>
      <c r="B36" s="8" t="s">
        <v>5</v>
      </c>
      <c r="C36" s="9">
        <v>33.699999999999996</v>
      </c>
      <c r="D36" s="9">
        <v>0</v>
      </c>
      <c r="E36" s="9">
        <v>0.1</v>
      </c>
      <c r="F36" s="9">
        <v>63.000000000000007</v>
      </c>
      <c r="G36" s="9">
        <v>216.9</v>
      </c>
      <c r="H36" s="9">
        <v>137.9</v>
      </c>
      <c r="I36" s="9">
        <v>648.20000000000005</v>
      </c>
      <c r="J36" s="9">
        <v>0</v>
      </c>
      <c r="K36" s="9">
        <v>96.2</v>
      </c>
      <c r="L36" s="9">
        <v>27.6</v>
      </c>
      <c r="M36" s="10">
        <f t="shared" si="2"/>
        <v>1223.6000000000001</v>
      </c>
    </row>
    <row r="37" spans="1:13" ht="15" customHeight="1" x14ac:dyDescent="0.25">
      <c r="A37" s="11" t="s">
        <v>30</v>
      </c>
      <c r="B37" s="8" t="s">
        <v>7</v>
      </c>
      <c r="C37" s="12">
        <v>0</v>
      </c>
      <c r="D37" s="12">
        <v>0</v>
      </c>
      <c r="E37" s="12">
        <v>0</v>
      </c>
      <c r="F37" s="12">
        <v>0.1720647467053098</v>
      </c>
      <c r="G37" s="12">
        <v>5.966735519276618</v>
      </c>
      <c r="H37" s="12">
        <v>4.4367422768114366</v>
      </c>
      <c r="I37" s="12">
        <v>11.756256965005992</v>
      </c>
      <c r="J37" s="12">
        <v>0</v>
      </c>
      <c r="K37" s="12">
        <v>1.8093692290665029</v>
      </c>
      <c r="L37" s="12">
        <v>5.8831263134169198E-2</v>
      </c>
      <c r="M37" s="13">
        <f t="shared" si="2"/>
        <v>24.200000000000028</v>
      </c>
    </row>
    <row r="38" spans="1:13" ht="15" customHeight="1" x14ac:dyDescent="0.25">
      <c r="A38" s="14"/>
      <c r="B38" s="15" t="s">
        <v>8</v>
      </c>
      <c r="C38" s="16">
        <f t="shared" ref="C38:L38" si="13">C37/$M37</f>
        <v>0</v>
      </c>
      <c r="D38" s="16">
        <f t="shared" si="13"/>
        <v>0</v>
      </c>
      <c r="E38" s="16">
        <f t="shared" si="13"/>
        <v>0</v>
      </c>
      <c r="F38" s="16">
        <f t="shared" si="13"/>
        <v>7.1101135002194053E-3</v>
      </c>
      <c r="G38" s="16">
        <f t="shared" si="13"/>
        <v>0.24655931897837235</v>
      </c>
      <c r="H38" s="16">
        <f t="shared" si="13"/>
        <v>0.18333645771948065</v>
      </c>
      <c r="I38" s="16">
        <f t="shared" si="13"/>
        <v>0.48579574235561895</v>
      </c>
      <c r="J38" s="16">
        <f t="shared" si="13"/>
        <v>0</v>
      </c>
      <c r="K38" s="16">
        <f t="shared" si="13"/>
        <v>7.476732351514466E-2</v>
      </c>
      <c r="L38" s="16">
        <f t="shared" si="13"/>
        <v>2.4310439311640139E-3</v>
      </c>
      <c r="M38" s="17">
        <f t="shared" si="2"/>
        <v>1.0000000000000002</v>
      </c>
    </row>
    <row r="39" spans="1:13" ht="15" customHeight="1" x14ac:dyDescent="0.25">
      <c r="A39" s="7" t="s">
        <v>31</v>
      </c>
      <c r="B39" s="8" t="s">
        <v>5</v>
      </c>
      <c r="C39" s="9">
        <v>41.4</v>
      </c>
      <c r="D39" s="9">
        <v>0</v>
      </c>
      <c r="E39" s="9">
        <v>0.1</v>
      </c>
      <c r="F39" s="9">
        <v>78.3</v>
      </c>
      <c r="G39" s="9">
        <v>137.30000000000001</v>
      </c>
      <c r="H39" s="9">
        <v>141.70000000000002</v>
      </c>
      <c r="I39" s="9">
        <v>986.1</v>
      </c>
      <c r="J39" s="9">
        <v>0</v>
      </c>
      <c r="K39" s="9">
        <v>130.6</v>
      </c>
      <c r="L39" s="9">
        <v>20.5</v>
      </c>
      <c r="M39" s="10">
        <f t="shared" si="2"/>
        <v>1536</v>
      </c>
    </row>
    <row r="40" spans="1:13" ht="15" customHeight="1" x14ac:dyDescent="0.25">
      <c r="A40" s="11" t="s">
        <v>32</v>
      </c>
      <c r="B40" s="8" t="s">
        <v>7</v>
      </c>
      <c r="C40" s="12">
        <v>0</v>
      </c>
      <c r="D40" s="12">
        <v>0</v>
      </c>
      <c r="E40" s="12">
        <v>0</v>
      </c>
      <c r="F40" s="12">
        <v>3.9440801700109773E-2</v>
      </c>
      <c r="G40" s="12">
        <v>1.9672783492201482</v>
      </c>
      <c r="H40" s="12">
        <v>5.8365279160772374</v>
      </c>
      <c r="I40" s="12">
        <v>31.945640718115701</v>
      </c>
      <c r="J40" s="12">
        <v>0</v>
      </c>
      <c r="K40" s="12">
        <v>3.768038229931105</v>
      </c>
      <c r="L40" s="12">
        <v>4.3073984955738442E-2</v>
      </c>
      <c r="M40" s="13">
        <f t="shared" si="2"/>
        <v>43.600000000000044</v>
      </c>
    </row>
    <row r="41" spans="1:13" ht="15" customHeight="1" x14ac:dyDescent="0.25">
      <c r="A41" s="14"/>
      <c r="B41" s="15" t="s">
        <v>8</v>
      </c>
      <c r="C41" s="16">
        <f t="shared" ref="C41:L41" si="14">C40/$M40</f>
        <v>0</v>
      </c>
      <c r="D41" s="16">
        <f t="shared" si="14"/>
        <v>0</v>
      </c>
      <c r="E41" s="16">
        <f t="shared" si="14"/>
        <v>0</v>
      </c>
      <c r="F41" s="16">
        <f t="shared" si="14"/>
        <v>9.0460554358049849E-4</v>
      </c>
      <c r="G41" s="16">
        <f t="shared" si="14"/>
        <v>4.5121063055507941E-2</v>
      </c>
      <c r="H41" s="16">
        <f t="shared" si="14"/>
        <v>0.1338653191760833</v>
      </c>
      <c r="I41" s="16">
        <f t="shared" si="14"/>
        <v>0.73269818160815758</v>
      </c>
      <c r="J41" s="16">
        <f t="shared" si="14"/>
        <v>0</v>
      </c>
      <c r="K41" s="16">
        <f t="shared" si="14"/>
        <v>8.642289518190599E-2</v>
      </c>
      <c r="L41" s="16">
        <f t="shared" si="14"/>
        <v>9.8793543476464215E-4</v>
      </c>
      <c r="M41" s="17">
        <f t="shared" si="2"/>
        <v>1</v>
      </c>
    </row>
    <row r="42" spans="1:13" ht="15" customHeight="1" x14ac:dyDescent="0.25">
      <c r="A42" s="7" t="s">
        <v>33</v>
      </c>
      <c r="B42" s="8" t="s">
        <v>5</v>
      </c>
      <c r="C42" s="9">
        <v>38.5</v>
      </c>
      <c r="D42" s="9">
        <v>0</v>
      </c>
      <c r="E42" s="9">
        <v>0</v>
      </c>
      <c r="F42" s="9">
        <v>68.099999999999994</v>
      </c>
      <c r="G42" s="9">
        <v>121</v>
      </c>
      <c r="H42" s="9">
        <v>123.9</v>
      </c>
      <c r="I42" s="9">
        <v>864.10000000000014</v>
      </c>
      <c r="J42" s="9">
        <v>0</v>
      </c>
      <c r="K42" s="9">
        <v>116.50000000000001</v>
      </c>
      <c r="L42" s="9">
        <v>17</v>
      </c>
      <c r="M42" s="10">
        <f t="shared" si="2"/>
        <v>1349.1000000000001</v>
      </c>
    </row>
    <row r="43" spans="1:13" ht="15" customHeight="1" x14ac:dyDescent="0.25">
      <c r="A43" s="11" t="s">
        <v>34</v>
      </c>
      <c r="B43" s="8" t="s">
        <v>7</v>
      </c>
      <c r="C43" s="12">
        <v>0</v>
      </c>
      <c r="D43" s="12">
        <v>0</v>
      </c>
      <c r="E43" s="12">
        <v>0</v>
      </c>
      <c r="F43" s="12">
        <v>6.0837796702983837E-3</v>
      </c>
      <c r="G43" s="12">
        <v>1.5759656766078791</v>
      </c>
      <c r="H43" s="12">
        <v>4.5474709565604101</v>
      </c>
      <c r="I43" s="12">
        <v>27.060951977276169</v>
      </c>
      <c r="J43" s="12">
        <v>0</v>
      </c>
      <c r="K43" s="12">
        <v>3.1721805814747643</v>
      </c>
      <c r="L43" s="12">
        <v>3.7347028410442018E-2</v>
      </c>
      <c r="M43" s="13">
        <f t="shared" si="2"/>
        <v>36.399999999999963</v>
      </c>
    </row>
    <row r="44" spans="1:13" ht="15" customHeight="1" x14ac:dyDescent="0.25">
      <c r="A44" s="14"/>
      <c r="B44" s="15" t="s">
        <v>8</v>
      </c>
      <c r="C44" s="16">
        <f t="shared" ref="C44:L44" si="15">C43/$M43</f>
        <v>0</v>
      </c>
      <c r="D44" s="16">
        <f t="shared" si="15"/>
        <v>0</v>
      </c>
      <c r="E44" s="16">
        <f t="shared" si="15"/>
        <v>0</v>
      </c>
      <c r="F44" s="16">
        <f t="shared" si="15"/>
        <v>1.6713680412907663E-4</v>
      </c>
      <c r="G44" s="16">
        <f t="shared" si="15"/>
        <v>4.3295760346370352E-2</v>
      </c>
      <c r="H44" s="16">
        <f t="shared" si="15"/>
        <v>0.12493052078462678</v>
      </c>
      <c r="I44" s="16">
        <f t="shared" si="15"/>
        <v>0.74343274662846692</v>
      </c>
      <c r="J44" s="16">
        <f t="shared" si="15"/>
        <v>0</v>
      </c>
      <c r="K44" s="16">
        <f t="shared" si="15"/>
        <v>8.714781817238372E-2</v>
      </c>
      <c r="L44" s="16">
        <f t="shared" si="15"/>
        <v>1.0260172640231334E-3</v>
      </c>
      <c r="M44" s="17">
        <f t="shared" si="2"/>
        <v>1</v>
      </c>
    </row>
    <row r="45" spans="1:13" ht="15" customHeight="1" x14ac:dyDescent="0.25">
      <c r="A45" s="7" t="s">
        <v>35</v>
      </c>
      <c r="B45" s="8" t="s">
        <v>5</v>
      </c>
      <c r="C45" s="9">
        <v>33.9</v>
      </c>
      <c r="D45" s="9">
        <v>0</v>
      </c>
      <c r="E45" s="9">
        <v>0.1</v>
      </c>
      <c r="F45" s="9">
        <v>64</v>
      </c>
      <c r="G45" s="9">
        <v>219.70000000000002</v>
      </c>
      <c r="H45" s="9">
        <v>140.19999999999999</v>
      </c>
      <c r="I45" s="9">
        <v>659.19999999999993</v>
      </c>
      <c r="J45" s="9">
        <v>0</v>
      </c>
      <c r="K45" s="9">
        <v>97.600000000000009</v>
      </c>
      <c r="L45" s="9">
        <v>26.8</v>
      </c>
      <c r="M45" s="10">
        <f t="shared" si="2"/>
        <v>1241.4999999999998</v>
      </c>
    </row>
    <row r="46" spans="1:13" ht="15" customHeight="1" x14ac:dyDescent="0.25">
      <c r="A46" s="11" t="s">
        <v>36</v>
      </c>
      <c r="B46" s="8" t="s">
        <v>7</v>
      </c>
      <c r="C46" s="12">
        <v>0</v>
      </c>
      <c r="D46" s="12">
        <v>0</v>
      </c>
      <c r="E46" s="12">
        <v>0</v>
      </c>
      <c r="F46" s="12">
        <v>0.15779228235224707</v>
      </c>
      <c r="G46" s="12">
        <v>5.9577418923256786</v>
      </c>
      <c r="H46" s="12">
        <v>4.5150186443289257</v>
      </c>
      <c r="I46" s="12">
        <v>11.73600658645665</v>
      </c>
      <c r="J46" s="12">
        <v>0</v>
      </c>
      <c r="K46" s="12">
        <v>2.1699641158224674</v>
      </c>
      <c r="L46" s="12">
        <v>6.3476478714056483E-2</v>
      </c>
      <c r="M46" s="13">
        <f t="shared" si="2"/>
        <v>24.600000000000023</v>
      </c>
    </row>
    <row r="47" spans="1:13" ht="15" customHeight="1" x14ac:dyDescent="0.25">
      <c r="A47" s="14"/>
      <c r="B47" s="15" t="s">
        <v>8</v>
      </c>
      <c r="C47" s="16">
        <f t="shared" ref="C47:L47" si="16">C46/$M46</f>
        <v>0</v>
      </c>
      <c r="D47" s="16">
        <f t="shared" si="16"/>
        <v>0</v>
      </c>
      <c r="E47" s="16">
        <f t="shared" si="16"/>
        <v>0</v>
      </c>
      <c r="F47" s="16">
        <f t="shared" si="16"/>
        <v>6.4143204208230459E-3</v>
      </c>
      <c r="G47" s="16">
        <f t="shared" si="16"/>
        <v>0.2421846297693363</v>
      </c>
      <c r="H47" s="16">
        <f t="shared" si="16"/>
        <v>0.1835373432654033</v>
      </c>
      <c r="I47" s="16">
        <f t="shared" si="16"/>
        <v>0.47707343847384714</v>
      </c>
      <c r="J47" s="16">
        <f t="shared" si="16"/>
        <v>0</v>
      </c>
      <c r="K47" s="16">
        <f t="shared" si="16"/>
        <v>8.820992340741729E-2</v>
      </c>
      <c r="L47" s="16">
        <f t="shared" si="16"/>
        <v>2.5803446631730252E-3</v>
      </c>
      <c r="M47" s="17">
        <f t="shared" si="2"/>
        <v>1</v>
      </c>
    </row>
    <row r="48" spans="1:13" ht="15" customHeight="1" x14ac:dyDescent="0.25">
      <c r="A48" s="7" t="s">
        <v>37</v>
      </c>
      <c r="B48" s="8" t="s">
        <v>5</v>
      </c>
      <c r="C48" s="9">
        <v>34.1</v>
      </c>
      <c r="D48" s="9">
        <v>0</v>
      </c>
      <c r="E48" s="9">
        <v>0</v>
      </c>
      <c r="F48" s="9">
        <v>63.7</v>
      </c>
      <c r="G48" s="9">
        <v>106.60000000000001</v>
      </c>
      <c r="H48" s="9">
        <v>116</v>
      </c>
      <c r="I48" s="9">
        <v>812.7</v>
      </c>
      <c r="J48" s="9">
        <v>0</v>
      </c>
      <c r="K48" s="9">
        <v>110.7</v>
      </c>
      <c r="L48" s="9">
        <v>13.7</v>
      </c>
      <c r="M48" s="10">
        <f t="shared" si="2"/>
        <v>1257.5000000000002</v>
      </c>
    </row>
    <row r="49" spans="1:14" ht="15" customHeight="1" x14ac:dyDescent="0.25">
      <c r="A49" s="11" t="s">
        <v>38</v>
      </c>
      <c r="B49" s="8" t="s">
        <v>7</v>
      </c>
      <c r="C49" s="12">
        <v>0</v>
      </c>
      <c r="D49" s="12">
        <v>0</v>
      </c>
      <c r="E49" s="12">
        <v>0</v>
      </c>
      <c r="F49" s="12">
        <v>0</v>
      </c>
      <c r="G49" s="12">
        <v>1.1756179422069231</v>
      </c>
      <c r="H49" s="12">
        <v>3.6026840836918694</v>
      </c>
      <c r="I49" s="12">
        <v>21.90436732408806</v>
      </c>
      <c r="J49" s="12">
        <v>0</v>
      </c>
      <c r="K49" s="12">
        <v>2.5858475062826356</v>
      </c>
      <c r="L49" s="12">
        <v>3.148314373051031E-2</v>
      </c>
      <c r="M49" s="13">
        <f t="shared" si="2"/>
        <v>29.3</v>
      </c>
    </row>
    <row r="50" spans="1:14" ht="15" customHeight="1" x14ac:dyDescent="0.25">
      <c r="A50" s="14"/>
      <c r="B50" s="15" t="s">
        <v>8</v>
      </c>
      <c r="C50" s="16">
        <f t="shared" ref="C50:L50" si="17">C49/$M49</f>
        <v>0</v>
      </c>
      <c r="D50" s="16">
        <f t="shared" si="17"/>
        <v>0</v>
      </c>
      <c r="E50" s="16">
        <f t="shared" si="17"/>
        <v>0</v>
      </c>
      <c r="F50" s="16">
        <f t="shared" si="17"/>
        <v>0</v>
      </c>
      <c r="G50" s="16">
        <f t="shared" si="17"/>
        <v>4.0123479256208974E-2</v>
      </c>
      <c r="H50" s="16">
        <f t="shared" si="17"/>
        <v>0.12295850114989315</v>
      </c>
      <c r="I50" s="16">
        <f t="shared" si="17"/>
        <v>0.7475893284671693</v>
      </c>
      <c r="J50" s="16">
        <f t="shared" si="17"/>
        <v>0</v>
      </c>
      <c r="K50" s="16">
        <f t="shared" si="17"/>
        <v>8.8254181101796433E-2</v>
      </c>
      <c r="L50" s="16">
        <f t="shared" si="17"/>
        <v>1.0745100249320925E-3</v>
      </c>
      <c r="M50" s="17">
        <f t="shared" si="2"/>
        <v>0.99999999999999989</v>
      </c>
    </row>
    <row r="51" spans="1:14" ht="15" customHeight="1" x14ac:dyDescent="0.25">
      <c r="A51" s="7" t="s">
        <v>39</v>
      </c>
      <c r="B51" s="8" t="s">
        <v>5</v>
      </c>
      <c r="C51" s="9">
        <v>30.8</v>
      </c>
      <c r="D51" s="9">
        <v>0</v>
      </c>
      <c r="E51" s="9">
        <v>0</v>
      </c>
      <c r="F51" s="9">
        <v>59.300000000000004</v>
      </c>
      <c r="G51" s="9">
        <v>102.3</v>
      </c>
      <c r="H51" s="9">
        <v>108.2</v>
      </c>
      <c r="I51" s="9">
        <v>758.59999999999991</v>
      </c>
      <c r="J51" s="9">
        <v>0</v>
      </c>
      <c r="K51" s="9">
        <v>104.60000000000001</v>
      </c>
      <c r="L51" s="9">
        <v>12.899999999999999</v>
      </c>
      <c r="M51" s="10">
        <f t="shared" si="2"/>
        <v>1176.6999999999998</v>
      </c>
    </row>
    <row r="52" spans="1:14" ht="15" customHeight="1" x14ac:dyDescent="0.25">
      <c r="A52" s="11" t="s">
        <v>40</v>
      </c>
      <c r="B52" s="8" t="s">
        <v>7</v>
      </c>
      <c r="C52" s="12">
        <v>0</v>
      </c>
      <c r="D52" s="12">
        <v>0</v>
      </c>
      <c r="E52" s="12">
        <v>0</v>
      </c>
      <c r="F52" s="12">
        <v>0</v>
      </c>
      <c r="G52" s="12">
        <v>1.0184528961836783</v>
      </c>
      <c r="H52" s="12">
        <v>2.9617445002149481</v>
      </c>
      <c r="I52" s="12">
        <v>17.889570811295645</v>
      </c>
      <c r="J52" s="12">
        <v>0</v>
      </c>
      <c r="K52" s="12">
        <v>2.1023215479938688</v>
      </c>
      <c r="L52" s="12">
        <v>2.7910244311997623E-2</v>
      </c>
      <c r="M52" s="13">
        <f t="shared" si="2"/>
        <v>24.000000000000135</v>
      </c>
    </row>
    <row r="53" spans="1:14" ht="15" customHeight="1" x14ac:dyDescent="0.25">
      <c r="A53" s="14"/>
      <c r="B53" s="15" t="s">
        <v>8</v>
      </c>
      <c r="C53" s="16">
        <f t="shared" ref="C53:L53" si="18">C52/$M52</f>
        <v>0</v>
      </c>
      <c r="D53" s="16">
        <f t="shared" si="18"/>
        <v>0</v>
      </c>
      <c r="E53" s="16">
        <f t="shared" si="18"/>
        <v>0</v>
      </c>
      <c r="F53" s="16">
        <f t="shared" si="18"/>
        <v>0</v>
      </c>
      <c r="G53" s="16">
        <f t="shared" si="18"/>
        <v>4.243553734098636E-2</v>
      </c>
      <c r="H53" s="16">
        <f t="shared" si="18"/>
        <v>0.12340602084228881</v>
      </c>
      <c r="I53" s="16">
        <f t="shared" si="18"/>
        <v>0.74539878380398106</v>
      </c>
      <c r="J53" s="16">
        <f t="shared" si="18"/>
        <v>0</v>
      </c>
      <c r="K53" s="16">
        <f t="shared" si="18"/>
        <v>8.7596731166410702E-2</v>
      </c>
      <c r="L53" s="16">
        <f t="shared" si="18"/>
        <v>1.1629268463332278E-3</v>
      </c>
      <c r="M53" s="17">
        <f t="shared" si="2"/>
        <v>1</v>
      </c>
    </row>
    <row r="54" spans="1:14" ht="15" customHeight="1" x14ac:dyDescent="0.25">
      <c r="A54" s="7" t="s">
        <v>41</v>
      </c>
      <c r="B54" s="8" t="s">
        <v>5</v>
      </c>
      <c r="C54" s="9">
        <v>33.5</v>
      </c>
      <c r="D54" s="9">
        <v>0</v>
      </c>
      <c r="E54" s="9">
        <v>0.1</v>
      </c>
      <c r="F54" s="9">
        <v>58.599999999999994</v>
      </c>
      <c r="G54" s="9">
        <v>205.3</v>
      </c>
      <c r="H54" s="9">
        <v>128.39999999999998</v>
      </c>
      <c r="I54" s="9">
        <v>605.29999999999995</v>
      </c>
      <c r="J54" s="9">
        <v>0</v>
      </c>
      <c r="K54" s="9">
        <v>91</v>
      </c>
      <c r="L54" s="9">
        <v>25.4</v>
      </c>
      <c r="M54" s="10">
        <f t="shared" si="2"/>
        <v>1147.5999999999999</v>
      </c>
    </row>
    <row r="55" spans="1:14" ht="15" customHeight="1" x14ac:dyDescent="0.25">
      <c r="A55" s="11" t="s">
        <v>42</v>
      </c>
      <c r="B55" s="8" t="s">
        <v>7</v>
      </c>
      <c r="C55" s="12">
        <v>0</v>
      </c>
      <c r="D55" s="12">
        <v>0</v>
      </c>
      <c r="E55" s="12">
        <v>0</v>
      </c>
      <c r="F55" s="12">
        <v>0.12764638863183109</v>
      </c>
      <c r="G55" s="12">
        <v>5.5458651092991147</v>
      </c>
      <c r="H55" s="12">
        <v>4.062462568933249</v>
      </c>
      <c r="I55" s="12">
        <v>12.057355664492007</v>
      </c>
      <c r="J55" s="12">
        <v>0</v>
      </c>
      <c r="K55" s="12">
        <v>2.0489253001181549</v>
      </c>
      <c r="L55" s="12">
        <v>5.7744968525621942E-2</v>
      </c>
      <c r="M55" s="13">
        <f t="shared" si="2"/>
        <v>23.899999999999981</v>
      </c>
    </row>
    <row r="56" spans="1:14" ht="15" customHeight="1" x14ac:dyDescent="0.25">
      <c r="A56" s="14"/>
      <c r="B56" s="15" t="s">
        <v>8</v>
      </c>
      <c r="C56" s="16">
        <f t="shared" ref="C56:L56" si="19">C55/$M55</f>
        <v>0</v>
      </c>
      <c r="D56" s="16">
        <f t="shared" si="19"/>
        <v>0</v>
      </c>
      <c r="E56" s="16">
        <f t="shared" si="19"/>
        <v>0</v>
      </c>
      <c r="F56" s="16">
        <f t="shared" si="19"/>
        <v>5.3408530808297565E-3</v>
      </c>
      <c r="G56" s="16">
        <f t="shared" si="19"/>
        <v>0.23204456524264097</v>
      </c>
      <c r="H56" s="16">
        <f t="shared" si="19"/>
        <v>0.16997751334448755</v>
      </c>
      <c r="I56" s="16">
        <f t="shared" si="19"/>
        <v>0.50449186880719732</v>
      </c>
      <c r="J56" s="16">
        <f t="shared" si="19"/>
        <v>0</v>
      </c>
      <c r="K56" s="16">
        <f t="shared" si="19"/>
        <v>8.5729092055152986E-2</v>
      </c>
      <c r="L56" s="16">
        <f t="shared" si="19"/>
        <v>2.4161074696912965E-3</v>
      </c>
      <c r="M56" s="17">
        <f t="shared" si="2"/>
        <v>1</v>
      </c>
    </row>
    <row r="58" spans="1:14" ht="20.100000000000001" customHeight="1" x14ac:dyDescent="0.25">
      <c r="A58" s="48"/>
      <c r="B58" s="18" t="s">
        <v>43</v>
      </c>
      <c r="C58" s="19">
        <f>C3+C6+C9+C12+C15+C18+C21+C24+C27+C30+C33+C36+C39+C42+C45+C48+C51+C54</f>
        <v>628.89999999999986</v>
      </c>
      <c r="D58" s="19">
        <f t="shared" ref="D58:M58" si="20">D3+D6+D9+D12+D15+D18+D21+D24+D27+D30+D33+D36+D39+D42+D45+D48+D51+D54</f>
        <v>0</v>
      </c>
      <c r="E58" s="19">
        <f t="shared" si="20"/>
        <v>0.89999999999999991</v>
      </c>
      <c r="F58" s="19">
        <f t="shared" si="20"/>
        <v>1113.8999999999999</v>
      </c>
      <c r="G58" s="19">
        <f>G3+G6+G9+G12+G15+G18+G21+G24+G27+G30+G33+G36+G39+G42+G45+G48+G51+G54</f>
        <v>2772.8</v>
      </c>
      <c r="H58" s="19">
        <f t="shared" si="20"/>
        <v>2361.7000000000003</v>
      </c>
      <c r="I58" s="19">
        <f t="shared" si="20"/>
        <v>13952.700000000003</v>
      </c>
      <c r="J58" s="19">
        <f t="shared" si="20"/>
        <v>0</v>
      </c>
      <c r="K58" s="19">
        <f t="shared" si="20"/>
        <v>1943.1999999999998</v>
      </c>
      <c r="L58" s="19">
        <f t="shared" si="20"/>
        <v>335.09999999999991</v>
      </c>
      <c r="M58" s="19">
        <f t="shared" si="20"/>
        <v>23109.199999999997</v>
      </c>
      <c r="N58" s="20">
        <f>SUM(C58:L58)</f>
        <v>23109.200000000001</v>
      </c>
    </row>
    <row r="59" spans="1:14" ht="20.100000000000001" customHeight="1" x14ac:dyDescent="0.25">
      <c r="A59" s="48"/>
      <c r="B59" s="18" t="s">
        <v>44</v>
      </c>
      <c r="C59" s="21">
        <f>AVERAGE(C5,C8,C11,C14,C17,C20,C23,C26,C29,C32,C35,C38,C41,C44,C47,C50,C53,C56)</f>
        <v>0</v>
      </c>
      <c r="D59" s="21">
        <f t="shared" ref="D59:M59" si="21">AVERAGE(D5,D8,D11,D14,D17,D20,D23,D26,D29,D32,D35,D38,D41,D44,D47,D50,D53,D56)</f>
        <v>0</v>
      </c>
      <c r="E59" s="21">
        <f t="shared" si="21"/>
        <v>0</v>
      </c>
      <c r="F59" s="21">
        <f t="shared" si="21"/>
        <v>4.3580326970513597E-3</v>
      </c>
      <c r="G59" s="21">
        <f t="shared" si="21"/>
        <v>8.5711789589072551E-2</v>
      </c>
      <c r="H59" s="21">
        <f t="shared" si="21"/>
        <v>0.12455606598573649</v>
      </c>
      <c r="I59" s="21">
        <f t="shared" si="21"/>
        <v>0.7279780514644888</v>
      </c>
      <c r="J59" s="21">
        <f t="shared" si="21"/>
        <v>0</v>
      </c>
      <c r="K59" s="21">
        <f t="shared" si="21"/>
        <v>5.6539434432624963E-2</v>
      </c>
      <c r="L59" s="21">
        <f t="shared" si="21"/>
        <v>8.5662583102568335E-4</v>
      </c>
      <c r="M59" s="21">
        <f t="shared" si="21"/>
        <v>1</v>
      </c>
      <c r="N59" s="22">
        <f>SUM(C59:L59)</f>
        <v>0.99999999999999989</v>
      </c>
    </row>
    <row r="60" spans="1:14" ht="20.100000000000001" customHeight="1" x14ac:dyDescent="0.25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0"/>
    </row>
    <row r="61" spans="1:14" s="32" customFormat="1" ht="20.100000000000001" customHeight="1" x14ac:dyDescent="0.25">
      <c r="A61" s="69" t="s">
        <v>2</v>
      </c>
      <c r="B61" s="70"/>
      <c r="C61" s="27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9">
        <v>10</v>
      </c>
      <c r="M61" s="30" t="s">
        <v>3</v>
      </c>
      <c r="N61" s="31"/>
    </row>
    <row r="62" spans="1:14" s="32" customFormat="1" ht="48" x14ac:dyDescent="0.25">
      <c r="A62" s="71" t="s">
        <v>45</v>
      </c>
      <c r="B62" s="72"/>
      <c r="C62" s="33" t="s">
        <v>46</v>
      </c>
      <c r="D62" s="34" t="s">
        <v>47</v>
      </c>
      <c r="E62" s="34" t="s">
        <v>48</v>
      </c>
      <c r="F62" s="34" t="s">
        <v>49</v>
      </c>
      <c r="G62" s="34" t="s">
        <v>50</v>
      </c>
      <c r="H62" s="34" t="s">
        <v>51</v>
      </c>
      <c r="I62" s="34" t="s">
        <v>52</v>
      </c>
      <c r="J62" s="34" t="s">
        <v>53</v>
      </c>
      <c r="K62" s="34" t="s">
        <v>54</v>
      </c>
      <c r="L62" s="35" t="s">
        <v>55</v>
      </c>
      <c r="M62" s="36"/>
      <c r="N62" s="31"/>
    </row>
    <row r="63" spans="1:14" ht="20.100000000000001" customHeight="1" x14ac:dyDescent="0.25">
      <c r="A63" s="75" t="s">
        <v>56</v>
      </c>
      <c r="B63" s="68"/>
      <c r="C63" s="37">
        <f>IF(C58&gt;0,IFERROR((C3+C6+C9+C12+C15+C18+C21+C24+C27+C30+C33+C36+C39+C42+C45+C48+C51+C54)*AVERAGE(C5,C8,C11,C14,C17,C20,C23,C26,C29,C32,C35,C38,C41,C44,C47,C50,C53,C56)/C58,0),0)</f>
        <v>0</v>
      </c>
      <c r="D63" s="38">
        <f t="shared" ref="D63:L63" si="22">IF(D58&gt;0,IFERROR((D3+D6+D9+D12+D15+D18+D21+D24+D27+D30+D33+D36+D39+D42+D45+D48+D51+D54)*AVERAGE(D5,D8,D11,D14,D17,D20,D23,D26,D29,D32,D35,D38,D41,D44,D47,D50,D53,D56)/D58,0),0)</f>
        <v>0</v>
      </c>
      <c r="E63" s="38">
        <f t="shared" si="22"/>
        <v>0</v>
      </c>
      <c r="F63" s="38">
        <f t="shared" si="22"/>
        <v>4.3580326970513597E-3</v>
      </c>
      <c r="G63" s="38">
        <f t="shared" si="22"/>
        <v>8.5711789589072551E-2</v>
      </c>
      <c r="H63" s="38">
        <f t="shared" si="22"/>
        <v>0.1245560659857365</v>
      </c>
      <c r="I63" s="38">
        <f t="shared" si="22"/>
        <v>0.7279780514644888</v>
      </c>
      <c r="J63" s="38">
        <f t="shared" si="22"/>
        <v>0</v>
      </c>
      <c r="K63" s="38">
        <f t="shared" si="22"/>
        <v>5.6539434432624963E-2</v>
      </c>
      <c r="L63" s="39">
        <f t="shared" si="22"/>
        <v>8.5662583102568335E-4</v>
      </c>
      <c r="M63" s="40">
        <f>IF(M58&gt;0,(M$5*M3+M$8*M6+M$11*M9+M$14*M12+M$17*M15+M$20*M18+M$23*M21+M$26*M24+M$29*M27+M$32*M30+M$35*M33+M$38*M36+M$41*M39+M$44*M42+M$47*M45+M$50*M48+M$53*M51+M$56*M54)/M58,0)</f>
        <v>1</v>
      </c>
      <c r="N63" s="22">
        <f>SUM(C63:L63)</f>
        <v>0.99999999999999989</v>
      </c>
    </row>
  </sheetData>
  <mergeCells count="3">
    <mergeCell ref="A61:B61"/>
    <mergeCell ref="A62:B62"/>
    <mergeCell ref="A63:B63"/>
  </mergeCells>
  <conditionalFormatting sqref="C58:N60 C63:N63">
    <cfRule type="cellIs" dxfId="2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zoomScale="70" zoomScaleNormal="70" workbookViewId="0">
      <selection activeCell="F69" sqref="F69"/>
    </sheetView>
  </sheetViews>
  <sheetFormatPr baseColWidth="10" defaultColWidth="8.7109375" defaultRowHeight="15" customHeight="1" x14ac:dyDescent="0.25"/>
  <cols>
    <col min="1" max="1" width="13.7109375" style="23" customWidth="1"/>
    <col min="2" max="2" width="10.7109375" style="3" customWidth="1"/>
    <col min="3" max="3" width="9.28515625" style="3" bestFit="1" customWidth="1"/>
    <col min="4" max="256" width="8.7109375" style="3"/>
    <col min="257" max="257" width="13.7109375" style="3" customWidth="1"/>
    <col min="258" max="258" width="10.7109375" style="3" customWidth="1"/>
    <col min="259" max="259" width="9.28515625" style="3" bestFit="1" customWidth="1"/>
    <col min="260" max="512" width="8.7109375" style="3"/>
    <col min="513" max="513" width="13.7109375" style="3" customWidth="1"/>
    <col min="514" max="514" width="10.7109375" style="3" customWidth="1"/>
    <col min="515" max="515" width="9.28515625" style="3" bestFit="1" customWidth="1"/>
    <col min="516" max="768" width="8.7109375" style="3"/>
    <col min="769" max="769" width="13.7109375" style="3" customWidth="1"/>
    <col min="770" max="770" width="10.7109375" style="3" customWidth="1"/>
    <col min="771" max="771" width="9.28515625" style="3" bestFit="1" customWidth="1"/>
    <col min="772" max="1024" width="8.7109375" style="3"/>
    <col min="1025" max="1025" width="13.7109375" style="3" customWidth="1"/>
    <col min="1026" max="1026" width="10.7109375" style="3" customWidth="1"/>
    <col min="1027" max="1027" width="9.28515625" style="3" bestFit="1" customWidth="1"/>
    <col min="1028" max="1280" width="8.7109375" style="3"/>
    <col min="1281" max="1281" width="13.7109375" style="3" customWidth="1"/>
    <col min="1282" max="1282" width="10.7109375" style="3" customWidth="1"/>
    <col min="1283" max="1283" width="9.28515625" style="3" bestFit="1" customWidth="1"/>
    <col min="1284" max="1536" width="8.7109375" style="3"/>
    <col min="1537" max="1537" width="13.7109375" style="3" customWidth="1"/>
    <col min="1538" max="1538" width="10.7109375" style="3" customWidth="1"/>
    <col min="1539" max="1539" width="9.28515625" style="3" bestFit="1" customWidth="1"/>
    <col min="1540" max="1792" width="8.7109375" style="3"/>
    <col min="1793" max="1793" width="13.7109375" style="3" customWidth="1"/>
    <col min="1794" max="1794" width="10.7109375" style="3" customWidth="1"/>
    <col min="1795" max="1795" width="9.28515625" style="3" bestFit="1" customWidth="1"/>
    <col min="1796" max="2048" width="8.7109375" style="3"/>
    <col min="2049" max="2049" width="13.7109375" style="3" customWidth="1"/>
    <col min="2050" max="2050" width="10.7109375" style="3" customWidth="1"/>
    <col min="2051" max="2051" width="9.28515625" style="3" bestFit="1" customWidth="1"/>
    <col min="2052" max="2304" width="8.7109375" style="3"/>
    <col min="2305" max="2305" width="13.7109375" style="3" customWidth="1"/>
    <col min="2306" max="2306" width="10.7109375" style="3" customWidth="1"/>
    <col min="2307" max="2307" width="9.28515625" style="3" bestFit="1" customWidth="1"/>
    <col min="2308" max="2560" width="8.7109375" style="3"/>
    <col min="2561" max="2561" width="13.7109375" style="3" customWidth="1"/>
    <col min="2562" max="2562" width="10.7109375" style="3" customWidth="1"/>
    <col min="2563" max="2563" width="9.28515625" style="3" bestFit="1" customWidth="1"/>
    <col min="2564" max="2816" width="8.7109375" style="3"/>
    <col min="2817" max="2817" width="13.7109375" style="3" customWidth="1"/>
    <col min="2818" max="2818" width="10.7109375" style="3" customWidth="1"/>
    <col min="2819" max="2819" width="9.28515625" style="3" bestFit="1" customWidth="1"/>
    <col min="2820" max="3072" width="8.7109375" style="3"/>
    <col min="3073" max="3073" width="13.7109375" style="3" customWidth="1"/>
    <col min="3074" max="3074" width="10.7109375" style="3" customWidth="1"/>
    <col min="3075" max="3075" width="9.28515625" style="3" bestFit="1" customWidth="1"/>
    <col min="3076" max="3328" width="8.7109375" style="3"/>
    <col min="3329" max="3329" width="13.7109375" style="3" customWidth="1"/>
    <col min="3330" max="3330" width="10.7109375" style="3" customWidth="1"/>
    <col min="3331" max="3331" width="9.28515625" style="3" bestFit="1" customWidth="1"/>
    <col min="3332" max="3584" width="8.7109375" style="3"/>
    <col min="3585" max="3585" width="13.7109375" style="3" customWidth="1"/>
    <col min="3586" max="3586" width="10.7109375" style="3" customWidth="1"/>
    <col min="3587" max="3587" width="9.28515625" style="3" bestFit="1" customWidth="1"/>
    <col min="3588" max="3840" width="8.7109375" style="3"/>
    <col min="3841" max="3841" width="13.7109375" style="3" customWidth="1"/>
    <col min="3842" max="3842" width="10.7109375" style="3" customWidth="1"/>
    <col min="3843" max="3843" width="9.28515625" style="3" bestFit="1" customWidth="1"/>
    <col min="3844" max="4096" width="8.7109375" style="3"/>
    <col min="4097" max="4097" width="13.7109375" style="3" customWidth="1"/>
    <col min="4098" max="4098" width="10.7109375" style="3" customWidth="1"/>
    <col min="4099" max="4099" width="9.28515625" style="3" bestFit="1" customWidth="1"/>
    <col min="4100" max="4352" width="8.7109375" style="3"/>
    <col min="4353" max="4353" width="13.7109375" style="3" customWidth="1"/>
    <col min="4354" max="4354" width="10.7109375" style="3" customWidth="1"/>
    <col min="4355" max="4355" width="9.28515625" style="3" bestFit="1" customWidth="1"/>
    <col min="4356" max="4608" width="8.7109375" style="3"/>
    <col min="4609" max="4609" width="13.7109375" style="3" customWidth="1"/>
    <col min="4610" max="4610" width="10.7109375" style="3" customWidth="1"/>
    <col min="4611" max="4611" width="9.28515625" style="3" bestFit="1" customWidth="1"/>
    <col min="4612" max="4864" width="8.7109375" style="3"/>
    <col min="4865" max="4865" width="13.7109375" style="3" customWidth="1"/>
    <col min="4866" max="4866" width="10.7109375" style="3" customWidth="1"/>
    <col min="4867" max="4867" width="9.28515625" style="3" bestFit="1" customWidth="1"/>
    <col min="4868" max="5120" width="8.7109375" style="3"/>
    <col min="5121" max="5121" width="13.7109375" style="3" customWidth="1"/>
    <col min="5122" max="5122" width="10.7109375" style="3" customWidth="1"/>
    <col min="5123" max="5123" width="9.28515625" style="3" bestFit="1" customWidth="1"/>
    <col min="5124" max="5376" width="8.7109375" style="3"/>
    <col min="5377" max="5377" width="13.7109375" style="3" customWidth="1"/>
    <col min="5378" max="5378" width="10.7109375" style="3" customWidth="1"/>
    <col min="5379" max="5379" width="9.28515625" style="3" bestFit="1" customWidth="1"/>
    <col min="5380" max="5632" width="8.7109375" style="3"/>
    <col min="5633" max="5633" width="13.7109375" style="3" customWidth="1"/>
    <col min="5634" max="5634" width="10.7109375" style="3" customWidth="1"/>
    <col min="5635" max="5635" width="9.28515625" style="3" bestFit="1" customWidth="1"/>
    <col min="5636" max="5888" width="8.7109375" style="3"/>
    <col min="5889" max="5889" width="13.7109375" style="3" customWidth="1"/>
    <col min="5890" max="5890" width="10.7109375" style="3" customWidth="1"/>
    <col min="5891" max="5891" width="9.28515625" style="3" bestFit="1" customWidth="1"/>
    <col min="5892" max="6144" width="8.7109375" style="3"/>
    <col min="6145" max="6145" width="13.7109375" style="3" customWidth="1"/>
    <col min="6146" max="6146" width="10.7109375" style="3" customWidth="1"/>
    <col min="6147" max="6147" width="9.28515625" style="3" bestFit="1" customWidth="1"/>
    <col min="6148" max="6400" width="8.7109375" style="3"/>
    <col min="6401" max="6401" width="13.7109375" style="3" customWidth="1"/>
    <col min="6402" max="6402" width="10.7109375" style="3" customWidth="1"/>
    <col min="6403" max="6403" width="9.28515625" style="3" bestFit="1" customWidth="1"/>
    <col min="6404" max="6656" width="8.7109375" style="3"/>
    <col min="6657" max="6657" width="13.7109375" style="3" customWidth="1"/>
    <col min="6658" max="6658" width="10.7109375" style="3" customWidth="1"/>
    <col min="6659" max="6659" width="9.28515625" style="3" bestFit="1" customWidth="1"/>
    <col min="6660" max="6912" width="8.7109375" style="3"/>
    <col min="6913" max="6913" width="13.7109375" style="3" customWidth="1"/>
    <col min="6914" max="6914" width="10.7109375" style="3" customWidth="1"/>
    <col min="6915" max="6915" width="9.28515625" style="3" bestFit="1" customWidth="1"/>
    <col min="6916" max="7168" width="8.7109375" style="3"/>
    <col min="7169" max="7169" width="13.7109375" style="3" customWidth="1"/>
    <col min="7170" max="7170" width="10.7109375" style="3" customWidth="1"/>
    <col min="7171" max="7171" width="9.28515625" style="3" bestFit="1" customWidth="1"/>
    <col min="7172" max="7424" width="8.7109375" style="3"/>
    <col min="7425" max="7425" width="13.7109375" style="3" customWidth="1"/>
    <col min="7426" max="7426" width="10.7109375" style="3" customWidth="1"/>
    <col min="7427" max="7427" width="9.28515625" style="3" bestFit="1" customWidth="1"/>
    <col min="7428" max="7680" width="8.7109375" style="3"/>
    <col min="7681" max="7681" width="13.7109375" style="3" customWidth="1"/>
    <col min="7682" max="7682" width="10.7109375" style="3" customWidth="1"/>
    <col min="7683" max="7683" width="9.28515625" style="3" bestFit="1" customWidth="1"/>
    <col min="7684" max="7936" width="8.7109375" style="3"/>
    <col min="7937" max="7937" width="13.7109375" style="3" customWidth="1"/>
    <col min="7938" max="7938" width="10.7109375" style="3" customWidth="1"/>
    <col min="7939" max="7939" width="9.28515625" style="3" bestFit="1" customWidth="1"/>
    <col min="7940" max="8192" width="8.7109375" style="3"/>
    <col min="8193" max="8193" width="13.7109375" style="3" customWidth="1"/>
    <col min="8194" max="8194" width="10.7109375" style="3" customWidth="1"/>
    <col min="8195" max="8195" width="9.28515625" style="3" bestFit="1" customWidth="1"/>
    <col min="8196" max="8448" width="8.7109375" style="3"/>
    <col min="8449" max="8449" width="13.7109375" style="3" customWidth="1"/>
    <col min="8450" max="8450" width="10.7109375" style="3" customWidth="1"/>
    <col min="8451" max="8451" width="9.28515625" style="3" bestFit="1" customWidth="1"/>
    <col min="8452" max="8704" width="8.7109375" style="3"/>
    <col min="8705" max="8705" width="13.7109375" style="3" customWidth="1"/>
    <col min="8706" max="8706" width="10.7109375" style="3" customWidth="1"/>
    <col min="8707" max="8707" width="9.28515625" style="3" bestFit="1" customWidth="1"/>
    <col min="8708" max="8960" width="8.7109375" style="3"/>
    <col min="8961" max="8961" width="13.7109375" style="3" customWidth="1"/>
    <col min="8962" max="8962" width="10.7109375" style="3" customWidth="1"/>
    <col min="8963" max="8963" width="9.28515625" style="3" bestFit="1" customWidth="1"/>
    <col min="8964" max="9216" width="8.7109375" style="3"/>
    <col min="9217" max="9217" width="13.7109375" style="3" customWidth="1"/>
    <col min="9218" max="9218" width="10.7109375" style="3" customWidth="1"/>
    <col min="9219" max="9219" width="9.28515625" style="3" bestFit="1" customWidth="1"/>
    <col min="9220" max="9472" width="8.7109375" style="3"/>
    <col min="9473" max="9473" width="13.7109375" style="3" customWidth="1"/>
    <col min="9474" max="9474" width="10.7109375" style="3" customWidth="1"/>
    <col min="9475" max="9475" width="9.28515625" style="3" bestFit="1" customWidth="1"/>
    <col min="9476" max="9728" width="8.7109375" style="3"/>
    <col min="9729" max="9729" width="13.7109375" style="3" customWidth="1"/>
    <col min="9730" max="9730" width="10.7109375" style="3" customWidth="1"/>
    <col min="9731" max="9731" width="9.28515625" style="3" bestFit="1" customWidth="1"/>
    <col min="9732" max="9984" width="8.7109375" style="3"/>
    <col min="9985" max="9985" width="13.7109375" style="3" customWidth="1"/>
    <col min="9986" max="9986" width="10.7109375" style="3" customWidth="1"/>
    <col min="9987" max="9987" width="9.28515625" style="3" bestFit="1" customWidth="1"/>
    <col min="9988" max="10240" width="8.7109375" style="3"/>
    <col min="10241" max="10241" width="13.7109375" style="3" customWidth="1"/>
    <col min="10242" max="10242" width="10.7109375" style="3" customWidth="1"/>
    <col min="10243" max="10243" width="9.28515625" style="3" bestFit="1" customWidth="1"/>
    <col min="10244" max="10496" width="8.7109375" style="3"/>
    <col min="10497" max="10497" width="13.7109375" style="3" customWidth="1"/>
    <col min="10498" max="10498" width="10.7109375" style="3" customWidth="1"/>
    <col min="10499" max="10499" width="9.28515625" style="3" bestFit="1" customWidth="1"/>
    <col min="10500" max="10752" width="8.7109375" style="3"/>
    <col min="10753" max="10753" width="13.7109375" style="3" customWidth="1"/>
    <col min="10754" max="10754" width="10.7109375" style="3" customWidth="1"/>
    <col min="10755" max="10755" width="9.28515625" style="3" bestFit="1" customWidth="1"/>
    <col min="10756" max="11008" width="8.7109375" style="3"/>
    <col min="11009" max="11009" width="13.7109375" style="3" customWidth="1"/>
    <col min="11010" max="11010" width="10.7109375" style="3" customWidth="1"/>
    <col min="11011" max="11011" width="9.28515625" style="3" bestFit="1" customWidth="1"/>
    <col min="11012" max="11264" width="8.7109375" style="3"/>
    <col min="11265" max="11265" width="13.7109375" style="3" customWidth="1"/>
    <col min="11266" max="11266" width="10.7109375" style="3" customWidth="1"/>
    <col min="11267" max="11267" width="9.28515625" style="3" bestFit="1" customWidth="1"/>
    <col min="11268" max="11520" width="8.7109375" style="3"/>
    <col min="11521" max="11521" width="13.7109375" style="3" customWidth="1"/>
    <col min="11522" max="11522" width="10.7109375" style="3" customWidth="1"/>
    <col min="11523" max="11523" width="9.28515625" style="3" bestFit="1" customWidth="1"/>
    <col min="11524" max="11776" width="8.7109375" style="3"/>
    <col min="11777" max="11777" width="13.7109375" style="3" customWidth="1"/>
    <col min="11778" max="11778" width="10.7109375" style="3" customWidth="1"/>
    <col min="11779" max="11779" width="9.28515625" style="3" bestFit="1" customWidth="1"/>
    <col min="11780" max="12032" width="8.7109375" style="3"/>
    <col min="12033" max="12033" width="13.7109375" style="3" customWidth="1"/>
    <col min="12034" max="12034" width="10.7109375" style="3" customWidth="1"/>
    <col min="12035" max="12035" width="9.28515625" style="3" bestFit="1" customWidth="1"/>
    <col min="12036" max="12288" width="8.7109375" style="3"/>
    <col min="12289" max="12289" width="13.7109375" style="3" customWidth="1"/>
    <col min="12290" max="12290" width="10.7109375" style="3" customWidth="1"/>
    <col min="12291" max="12291" width="9.28515625" style="3" bestFit="1" customWidth="1"/>
    <col min="12292" max="12544" width="8.7109375" style="3"/>
    <col min="12545" max="12545" width="13.7109375" style="3" customWidth="1"/>
    <col min="12546" max="12546" width="10.7109375" style="3" customWidth="1"/>
    <col min="12547" max="12547" width="9.28515625" style="3" bestFit="1" customWidth="1"/>
    <col min="12548" max="12800" width="8.7109375" style="3"/>
    <col min="12801" max="12801" width="13.7109375" style="3" customWidth="1"/>
    <col min="12802" max="12802" width="10.7109375" style="3" customWidth="1"/>
    <col min="12803" max="12803" width="9.28515625" style="3" bestFit="1" customWidth="1"/>
    <col min="12804" max="13056" width="8.7109375" style="3"/>
    <col min="13057" max="13057" width="13.7109375" style="3" customWidth="1"/>
    <col min="13058" max="13058" width="10.7109375" style="3" customWidth="1"/>
    <col min="13059" max="13059" width="9.28515625" style="3" bestFit="1" customWidth="1"/>
    <col min="13060" max="13312" width="8.7109375" style="3"/>
    <col min="13313" max="13313" width="13.7109375" style="3" customWidth="1"/>
    <col min="13314" max="13314" width="10.7109375" style="3" customWidth="1"/>
    <col min="13315" max="13315" width="9.28515625" style="3" bestFit="1" customWidth="1"/>
    <col min="13316" max="13568" width="8.7109375" style="3"/>
    <col min="13569" max="13569" width="13.7109375" style="3" customWidth="1"/>
    <col min="13570" max="13570" width="10.7109375" style="3" customWidth="1"/>
    <col min="13571" max="13571" width="9.28515625" style="3" bestFit="1" customWidth="1"/>
    <col min="13572" max="13824" width="8.7109375" style="3"/>
    <col min="13825" max="13825" width="13.7109375" style="3" customWidth="1"/>
    <col min="13826" max="13826" width="10.7109375" style="3" customWidth="1"/>
    <col min="13827" max="13827" width="9.28515625" style="3" bestFit="1" customWidth="1"/>
    <col min="13828" max="14080" width="8.7109375" style="3"/>
    <col min="14081" max="14081" width="13.7109375" style="3" customWidth="1"/>
    <col min="14082" max="14082" width="10.7109375" style="3" customWidth="1"/>
    <col min="14083" max="14083" width="9.28515625" style="3" bestFit="1" customWidth="1"/>
    <col min="14084" max="14336" width="8.7109375" style="3"/>
    <col min="14337" max="14337" width="13.7109375" style="3" customWidth="1"/>
    <col min="14338" max="14338" width="10.7109375" style="3" customWidth="1"/>
    <col min="14339" max="14339" width="9.28515625" style="3" bestFit="1" customWidth="1"/>
    <col min="14340" max="14592" width="8.7109375" style="3"/>
    <col min="14593" max="14593" width="13.7109375" style="3" customWidth="1"/>
    <col min="14594" max="14594" width="10.7109375" style="3" customWidth="1"/>
    <col min="14595" max="14595" width="9.28515625" style="3" bestFit="1" customWidth="1"/>
    <col min="14596" max="14848" width="8.7109375" style="3"/>
    <col min="14849" max="14849" width="13.7109375" style="3" customWidth="1"/>
    <col min="14850" max="14850" width="10.7109375" style="3" customWidth="1"/>
    <col min="14851" max="14851" width="9.28515625" style="3" bestFit="1" customWidth="1"/>
    <col min="14852" max="15104" width="8.7109375" style="3"/>
    <col min="15105" max="15105" width="13.7109375" style="3" customWidth="1"/>
    <col min="15106" max="15106" width="10.7109375" style="3" customWidth="1"/>
    <col min="15107" max="15107" width="9.28515625" style="3" bestFit="1" customWidth="1"/>
    <col min="15108" max="15360" width="8.7109375" style="3"/>
    <col min="15361" max="15361" width="13.7109375" style="3" customWidth="1"/>
    <col min="15362" max="15362" width="10.7109375" style="3" customWidth="1"/>
    <col min="15363" max="15363" width="9.28515625" style="3" bestFit="1" customWidth="1"/>
    <col min="15364" max="15616" width="8.7109375" style="3"/>
    <col min="15617" max="15617" width="13.7109375" style="3" customWidth="1"/>
    <col min="15618" max="15618" width="10.7109375" style="3" customWidth="1"/>
    <col min="15619" max="15619" width="9.28515625" style="3" bestFit="1" customWidth="1"/>
    <col min="15620" max="15872" width="8.7109375" style="3"/>
    <col min="15873" max="15873" width="13.7109375" style="3" customWidth="1"/>
    <col min="15874" max="15874" width="10.7109375" style="3" customWidth="1"/>
    <col min="15875" max="15875" width="9.28515625" style="3" bestFit="1" customWidth="1"/>
    <col min="15876" max="16128" width="8.7109375" style="3"/>
    <col min="16129" max="16129" width="13.7109375" style="3" customWidth="1"/>
    <col min="16130" max="16130" width="10.7109375" style="3" customWidth="1"/>
    <col min="16131" max="16131" width="9.28515625" style="3" bestFit="1" customWidth="1"/>
    <col min="16132" max="16384" width="8.7109375" style="3"/>
  </cols>
  <sheetData>
    <row r="1" spans="1:13" ht="20.100000000000001" customHeight="1" x14ac:dyDescent="0.25">
      <c r="A1" s="1" t="s">
        <v>0</v>
      </c>
      <c r="B1" s="2">
        <f>[2]Input!B1</f>
        <v>3</v>
      </c>
      <c r="C1" s="2" t="str">
        <f>[2]Input!C1</f>
        <v>2023-2024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9">
        <v>40.200000000000003</v>
      </c>
      <c r="D3" s="9">
        <v>0</v>
      </c>
      <c r="E3" s="9">
        <v>0.1</v>
      </c>
      <c r="F3" s="9">
        <v>86.399999999999991</v>
      </c>
      <c r="G3" s="9">
        <v>184.59999999999997</v>
      </c>
      <c r="H3" s="9">
        <v>169.3</v>
      </c>
      <c r="I3" s="9">
        <v>1085.3000000000002</v>
      </c>
      <c r="J3" s="9">
        <v>0</v>
      </c>
      <c r="K3" s="9">
        <v>140.5</v>
      </c>
      <c r="L3" s="9">
        <v>24.900000000000002</v>
      </c>
      <c r="M3" s="10">
        <f t="shared" ref="M3:M56" si="0">SUM(C3:L3)</f>
        <v>1731.3000000000002</v>
      </c>
    </row>
    <row r="4" spans="1:13" ht="15" customHeight="1" x14ac:dyDescent="0.25">
      <c r="A4" s="11" t="s">
        <v>6</v>
      </c>
      <c r="B4" s="8" t="s">
        <v>7</v>
      </c>
      <c r="C4" s="12">
        <v>0</v>
      </c>
      <c r="D4" s="12">
        <v>0</v>
      </c>
      <c r="E4" s="12">
        <v>0</v>
      </c>
      <c r="F4" s="12">
        <v>0.72470742832074819</v>
      </c>
      <c r="G4" s="12">
        <v>4.1203690613126946</v>
      </c>
      <c r="H4" s="12">
        <v>11.386838424299832</v>
      </c>
      <c r="I4" s="12">
        <v>104.41409456085864</v>
      </c>
      <c r="J4" s="12">
        <v>0</v>
      </c>
      <c r="K4" s="12">
        <v>3.4271189957522097E-2</v>
      </c>
      <c r="L4" s="12">
        <v>1.971933525037306E-2</v>
      </c>
      <c r="M4" s="13">
        <f t="shared" si="0"/>
        <v>120.69999999999982</v>
      </c>
    </row>
    <row r="5" spans="1:13" ht="15" customHeight="1" x14ac:dyDescent="0.25">
      <c r="A5" s="14"/>
      <c r="B5" s="15" t="s">
        <v>8</v>
      </c>
      <c r="C5" s="16">
        <f>C4/$M4</f>
        <v>0</v>
      </c>
      <c r="D5" s="16">
        <f t="shared" ref="D5:K5" si="1">D4/$M4</f>
        <v>0</v>
      </c>
      <c r="E5" s="16">
        <f t="shared" si="1"/>
        <v>0</v>
      </c>
      <c r="F5" s="16">
        <f t="shared" si="1"/>
        <v>6.0042040457394304E-3</v>
      </c>
      <c r="G5" s="16">
        <f t="shared" si="1"/>
        <v>3.4137274741613099E-2</v>
      </c>
      <c r="H5" s="16">
        <f t="shared" si="1"/>
        <v>9.434000351532601E-2</v>
      </c>
      <c r="I5" s="16">
        <f t="shared" si="1"/>
        <v>0.86507120597231812</v>
      </c>
      <c r="J5" s="16">
        <f t="shared" si="1"/>
        <v>0</v>
      </c>
      <c r="K5" s="16">
        <f t="shared" si="1"/>
        <v>2.8393695076654637E-4</v>
      </c>
      <c r="L5" s="16">
        <f>L4/$M4</f>
        <v>1.6337477423672818E-4</v>
      </c>
      <c r="M5" s="17">
        <f t="shared" si="0"/>
        <v>1</v>
      </c>
    </row>
    <row r="6" spans="1:13" ht="15" customHeight="1" x14ac:dyDescent="0.25">
      <c r="A6" s="7" t="s">
        <v>9</v>
      </c>
      <c r="B6" s="8" t="s">
        <v>5</v>
      </c>
      <c r="C6" s="9">
        <v>55.2</v>
      </c>
      <c r="D6" s="9">
        <v>0</v>
      </c>
      <c r="E6" s="9">
        <v>0.1</v>
      </c>
      <c r="F6" s="9">
        <v>68.2</v>
      </c>
      <c r="G6" s="9">
        <v>162.9</v>
      </c>
      <c r="H6" s="9">
        <v>138.80000000000001</v>
      </c>
      <c r="I6" s="9">
        <v>888</v>
      </c>
      <c r="J6" s="9">
        <v>0</v>
      </c>
      <c r="K6" s="9">
        <v>134.9</v>
      </c>
      <c r="L6" s="9">
        <v>22.6</v>
      </c>
      <c r="M6" s="10">
        <f t="shared" si="0"/>
        <v>1470.7</v>
      </c>
    </row>
    <row r="7" spans="1:13" ht="15" customHeight="1" x14ac:dyDescent="0.25">
      <c r="A7" s="11" t="s">
        <v>10</v>
      </c>
      <c r="B7" s="8" t="s">
        <v>7</v>
      </c>
      <c r="C7" s="12">
        <v>0</v>
      </c>
      <c r="D7" s="12">
        <v>0</v>
      </c>
      <c r="E7" s="12">
        <v>0</v>
      </c>
      <c r="F7" s="12">
        <v>0.46884617657482774</v>
      </c>
      <c r="G7" s="12">
        <v>3.6113694682382551</v>
      </c>
      <c r="H7" s="12">
        <v>10.167381995544389</v>
      </c>
      <c r="I7" s="12">
        <v>101.78544727061958</v>
      </c>
      <c r="J7" s="12">
        <v>0</v>
      </c>
      <c r="K7" s="12">
        <v>5.5416369630132118</v>
      </c>
      <c r="L7" s="12">
        <v>2.5318126009542974E-2</v>
      </c>
      <c r="M7" s="13">
        <f t="shared" si="0"/>
        <v>121.59999999999981</v>
      </c>
    </row>
    <row r="8" spans="1:13" ht="15" customHeight="1" x14ac:dyDescent="0.25">
      <c r="A8" s="14"/>
      <c r="B8" s="15" t="s">
        <v>8</v>
      </c>
      <c r="C8" s="16">
        <f>C7/$M7</f>
        <v>0</v>
      </c>
      <c r="D8" s="16">
        <f t="shared" ref="D8:K8" si="2">D7/$M7</f>
        <v>0</v>
      </c>
      <c r="E8" s="16">
        <f t="shared" si="2"/>
        <v>0</v>
      </c>
      <c r="F8" s="16">
        <f t="shared" si="2"/>
        <v>3.85564289946405E-3</v>
      </c>
      <c r="G8" s="16">
        <f t="shared" si="2"/>
        <v>2.9698762074327801E-2</v>
      </c>
      <c r="H8" s="16">
        <f t="shared" si="2"/>
        <v>8.3613338779148061E-2</v>
      </c>
      <c r="I8" s="16">
        <f t="shared" si="2"/>
        <v>0.83705137558075449</v>
      </c>
      <c r="J8" s="16">
        <f t="shared" si="2"/>
        <v>0</v>
      </c>
      <c r="K8" s="16">
        <f t="shared" si="2"/>
        <v>4.5572672393200828E-2</v>
      </c>
      <c r="L8" s="16">
        <f>L7/$M7</f>
        <v>2.0820827310479451E-4</v>
      </c>
      <c r="M8" s="17">
        <f t="shared" si="0"/>
        <v>1</v>
      </c>
    </row>
    <row r="9" spans="1:13" ht="15" customHeight="1" x14ac:dyDescent="0.25">
      <c r="A9" s="7" t="s">
        <v>11</v>
      </c>
      <c r="B9" s="8" t="s">
        <v>5</v>
      </c>
      <c r="C9" s="9">
        <v>62.9</v>
      </c>
      <c r="D9" s="9">
        <v>0</v>
      </c>
      <c r="E9" s="9">
        <v>0.1</v>
      </c>
      <c r="F9" s="9">
        <v>50.499999999999993</v>
      </c>
      <c r="G9" s="9">
        <v>221.40000000000003</v>
      </c>
      <c r="H9" s="9">
        <v>137.9</v>
      </c>
      <c r="I9" s="9">
        <v>648.09999999999991</v>
      </c>
      <c r="J9" s="9">
        <v>0</v>
      </c>
      <c r="K9" s="9">
        <v>96.2</v>
      </c>
      <c r="L9" s="9">
        <v>15.1</v>
      </c>
      <c r="M9" s="10">
        <f t="shared" si="0"/>
        <v>1232.2</v>
      </c>
    </row>
    <row r="10" spans="1:13" ht="15" customHeight="1" x14ac:dyDescent="0.25">
      <c r="A10" s="11" t="s">
        <v>12</v>
      </c>
      <c r="B10" s="8" t="s">
        <v>7</v>
      </c>
      <c r="C10" s="12">
        <v>0</v>
      </c>
      <c r="D10" s="12">
        <v>0</v>
      </c>
      <c r="E10" s="12">
        <v>0</v>
      </c>
      <c r="F10" s="12">
        <v>0.67311223472332671</v>
      </c>
      <c r="G10" s="12">
        <v>11.132084160587169</v>
      </c>
      <c r="H10" s="12">
        <v>10.622124056057984</v>
      </c>
      <c r="I10" s="12">
        <v>66.469036397615568</v>
      </c>
      <c r="J10" s="12">
        <v>0</v>
      </c>
      <c r="K10" s="12">
        <v>5.7943613279023065</v>
      </c>
      <c r="L10" s="12">
        <v>9.281823113592047E-3</v>
      </c>
      <c r="M10" s="13">
        <f t="shared" si="0"/>
        <v>94.69999999999996</v>
      </c>
    </row>
    <row r="11" spans="1:13" ht="15" customHeight="1" x14ac:dyDescent="0.25">
      <c r="A11" s="14"/>
      <c r="B11" s="15" t="s">
        <v>8</v>
      </c>
      <c r="C11" s="16">
        <f>C10/$M10</f>
        <v>0</v>
      </c>
      <c r="D11" s="16">
        <f t="shared" ref="D11:K11" si="3">D10/$M10</f>
        <v>0</v>
      </c>
      <c r="E11" s="16">
        <f t="shared" si="3"/>
        <v>0</v>
      </c>
      <c r="F11" s="16">
        <f t="shared" si="3"/>
        <v>7.1078377478704016E-3</v>
      </c>
      <c r="G11" s="16">
        <f t="shared" si="3"/>
        <v>0.11755104710229328</v>
      </c>
      <c r="H11" s="16">
        <f t="shared" si="3"/>
        <v>0.11216604071866937</v>
      </c>
      <c r="I11" s="16">
        <f t="shared" si="3"/>
        <v>0.70189056386077719</v>
      </c>
      <c r="J11" s="16">
        <f t="shared" si="3"/>
        <v>0</v>
      </c>
      <c r="K11" s="16">
        <f t="shared" si="3"/>
        <v>6.1186497654723435E-2</v>
      </c>
      <c r="L11" s="16">
        <f>L10/$M10</f>
        <v>9.8012915666230742E-5</v>
      </c>
      <c r="M11" s="17">
        <f t="shared" si="0"/>
        <v>0.99999999999999989</v>
      </c>
    </row>
    <row r="12" spans="1:13" ht="15" customHeight="1" x14ac:dyDescent="0.25">
      <c r="A12" s="7" t="s">
        <v>13</v>
      </c>
      <c r="B12" s="8" t="s">
        <v>5</v>
      </c>
      <c r="C12" s="9">
        <v>42.3</v>
      </c>
      <c r="D12" s="9">
        <v>0</v>
      </c>
      <c r="E12" s="9">
        <v>0.1</v>
      </c>
      <c r="F12" s="9">
        <v>70.3</v>
      </c>
      <c r="G12" s="9">
        <v>149</v>
      </c>
      <c r="H12" s="9">
        <v>142.1</v>
      </c>
      <c r="I12" s="9">
        <v>986.4</v>
      </c>
      <c r="J12" s="9">
        <v>0</v>
      </c>
      <c r="K12" s="9">
        <v>130.49999999999997</v>
      </c>
      <c r="L12" s="9">
        <v>22.299999999999997</v>
      </c>
      <c r="M12" s="10">
        <f t="shared" si="0"/>
        <v>1542.9999999999998</v>
      </c>
    </row>
    <row r="13" spans="1:13" ht="15" customHeight="1" x14ac:dyDescent="0.25">
      <c r="A13" s="11" t="s">
        <v>14</v>
      </c>
      <c r="B13" s="8" t="s">
        <v>7</v>
      </c>
      <c r="C13" s="12">
        <v>0</v>
      </c>
      <c r="D13" s="12">
        <v>0</v>
      </c>
      <c r="E13" s="12">
        <v>0</v>
      </c>
      <c r="F13" s="12">
        <v>0.43807017314594532</v>
      </c>
      <c r="G13" s="12">
        <v>3.095025818665837</v>
      </c>
      <c r="H13" s="12">
        <v>10.334363519846008</v>
      </c>
      <c r="I13" s="12">
        <v>108.15553214000063</v>
      </c>
      <c r="J13" s="12">
        <v>0</v>
      </c>
      <c r="K13" s="12">
        <v>8.2558534173201856</v>
      </c>
      <c r="L13" s="12">
        <v>2.1154931021417855E-2</v>
      </c>
      <c r="M13" s="13">
        <f t="shared" si="0"/>
        <v>130.30000000000001</v>
      </c>
    </row>
    <row r="14" spans="1:13" ht="15" customHeight="1" x14ac:dyDescent="0.25">
      <c r="A14" s="14"/>
      <c r="B14" s="15" t="s">
        <v>8</v>
      </c>
      <c r="C14" s="16">
        <f>C13/$M13</f>
        <v>0</v>
      </c>
      <c r="D14" s="16">
        <f t="shared" ref="D14:K14" si="4">D13/$M13</f>
        <v>0</v>
      </c>
      <c r="E14" s="16">
        <f t="shared" si="4"/>
        <v>0</v>
      </c>
      <c r="F14" s="16">
        <f t="shared" si="4"/>
        <v>3.3620120732612839E-3</v>
      </c>
      <c r="G14" s="16">
        <f t="shared" si="4"/>
        <v>2.3753076121763906E-2</v>
      </c>
      <c r="H14" s="16">
        <f t="shared" si="4"/>
        <v>7.9312076130821238E-2</v>
      </c>
      <c r="I14" s="16">
        <f t="shared" si="4"/>
        <v>0.83005013154259877</v>
      </c>
      <c r="J14" s="16">
        <f t="shared" si="4"/>
        <v>0</v>
      </c>
      <c r="K14" s="16">
        <f t="shared" si="4"/>
        <v>6.3360348559633045E-2</v>
      </c>
      <c r="L14" s="16">
        <f>L13/$M13</f>
        <v>1.6235557192185613E-4</v>
      </c>
      <c r="M14" s="17">
        <f t="shared" si="0"/>
        <v>1</v>
      </c>
    </row>
    <row r="15" spans="1:13" ht="15" customHeight="1" x14ac:dyDescent="0.25">
      <c r="A15" s="7" t="s">
        <v>15</v>
      </c>
      <c r="B15" s="8" t="s">
        <v>5</v>
      </c>
      <c r="C15" s="9">
        <v>40.200000000000003</v>
      </c>
      <c r="D15" s="9">
        <v>0</v>
      </c>
      <c r="E15" s="9">
        <v>0</v>
      </c>
      <c r="F15" s="9">
        <v>59.500000000000007</v>
      </c>
      <c r="G15" s="9">
        <v>143.9</v>
      </c>
      <c r="H15" s="9">
        <v>124.30000000000001</v>
      </c>
      <c r="I15" s="9">
        <v>864.6</v>
      </c>
      <c r="J15" s="9">
        <v>0</v>
      </c>
      <c r="K15" s="9">
        <v>116.50000000000001</v>
      </c>
      <c r="L15" s="9">
        <v>18.200000000000003</v>
      </c>
      <c r="M15" s="10">
        <f t="shared" si="0"/>
        <v>1367.2</v>
      </c>
    </row>
    <row r="16" spans="1:13" ht="15" customHeight="1" x14ac:dyDescent="0.25">
      <c r="A16" s="11" t="s">
        <v>16</v>
      </c>
      <c r="B16" s="8" t="s">
        <v>7</v>
      </c>
      <c r="C16" s="12">
        <v>0</v>
      </c>
      <c r="D16" s="12">
        <v>0</v>
      </c>
      <c r="E16" s="12">
        <v>0</v>
      </c>
      <c r="F16" s="12">
        <v>0.27069933145016734</v>
      </c>
      <c r="G16" s="12">
        <v>2.8562913877190521</v>
      </c>
      <c r="H16" s="12">
        <v>8.6329146923565432</v>
      </c>
      <c r="I16" s="12">
        <v>97.709393602238464</v>
      </c>
      <c r="J16" s="12">
        <v>0</v>
      </c>
      <c r="K16" s="12">
        <v>7.4165603798675646</v>
      </c>
      <c r="L16" s="12">
        <v>1.4140606368057806E-2</v>
      </c>
      <c r="M16" s="13">
        <f t="shared" si="0"/>
        <v>116.89999999999985</v>
      </c>
    </row>
    <row r="17" spans="1:13" ht="15" customHeight="1" x14ac:dyDescent="0.25">
      <c r="A17" s="14"/>
      <c r="B17" s="15" t="s">
        <v>8</v>
      </c>
      <c r="C17" s="16">
        <f>C16/$M16</f>
        <v>0</v>
      </c>
      <c r="D17" s="16">
        <f t="shared" ref="D17:K17" si="5">D16/$M16</f>
        <v>0</v>
      </c>
      <c r="E17" s="16">
        <f t="shared" si="5"/>
        <v>0</v>
      </c>
      <c r="F17" s="16">
        <f t="shared" si="5"/>
        <v>2.3156486864856088E-3</v>
      </c>
      <c r="G17" s="16">
        <f t="shared" si="5"/>
        <v>2.4433630348323829E-2</v>
      </c>
      <c r="H17" s="16">
        <f t="shared" si="5"/>
        <v>7.3848714220329806E-2</v>
      </c>
      <c r="I17" s="16">
        <f t="shared" si="5"/>
        <v>0.83583741319280236</v>
      </c>
      <c r="J17" s="16">
        <f t="shared" si="5"/>
        <v>0</v>
      </c>
      <c r="K17" s="16">
        <f t="shared" si="5"/>
        <v>6.3443630281159749E-2</v>
      </c>
      <c r="L17" s="16">
        <f>L16/$M16</f>
        <v>1.2096327089869825E-4</v>
      </c>
      <c r="M17" s="17">
        <f t="shared" si="0"/>
        <v>1</v>
      </c>
    </row>
    <row r="18" spans="1:13" ht="15" customHeight="1" x14ac:dyDescent="0.25">
      <c r="A18" s="7" t="s">
        <v>17</v>
      </c>
      <c r="B18" s="8" t="s">
        <v>5</v>
      </c>
      <c r="C18" s="9">
        <v>58.8</v>
      </c>
      <c r="D18" s="9">
        <v>0</v>
      </c>
      <c r="E18" s="9">
        <v>0.1</v>
      </c>
      <c r="F18" s="9">
        <v>51.5</v>
      </c>
      <c r="G18" s="9">
        <v>224.29999999999998</v>
      </c>
      <c r="H18" s="9">
        <v>140.19999999999999</v>
      </c>
      <c r="I18" s="9">
        <v>658.9</v>
      </c>
      <c r="J18" s="9">
        <v>0</v>
      </c>
      <c r="K18" s="9">
        <v>97.500000000000014</v>
      </c>
      <c r="L18" s="9">
        <v>15.3</v>
      </c>
      <c r="M18" s="10">
        <f t="shared" si="0"/>
        <v>1246.5999999999999</v>
      </c>
    </row>
    <row r="19" spans="1:13" ht="15" customHeight="1" x14ac:dyDescent="0.25">
      <c r="A19" s="11" t="s">
        <v>18</v>
      </c>
      <c r="B19" s="8" t="s">
        <v>7</v>
      </c>
      <c r="C19" s="12">
        <v>0</v>
      </c>
      <c r="D19" s="12">
        <v>0</v>
      </c>
      <c r="E19" s="12">
        <v>0</v>
      </c>
      <c r="F19" s="12">
        <v>0.69176932246011269</v>
      </c>
      <c r="G19" s="12">
        <v>11.44187390003427</v>
      </c>
      <c r="H19" s="12">
        <v>10.945000481014581</v>
      </c>
      <c r="I19" s="12">
        <v>68.971379442043869</v>
      </c>
      <c r="J19" s="12">
        <v>0</v>
      </c>
      <c r="K19" s="12">
        <v>6.040666278783319</v>
      </c>
      <c r="L19" s="12">
        <v>9.3105756638982573E-3</v>
      </c>
      <c r="M19" s="13">
        <f t="shared" si="0"/>
        <v>98.100000000000065</v>
      </c>
    </row>
    <row r="20" spans="1:13" ht="15" customHeight="1" x14ac:dyDescent="0.25">
      <c r="A20" s="14"/>
      <c r="B20" s="15" t="s">
        <v>8</v>
      </c>
      <c r="C20" s="16">
        <f>C19/$M19</f>
        <v>0</v>
      </c>
      <c r="D20" s="16">
        <f t="shared" ref="D20:K20" si="6">D19/$M19</f>
        <v>0</v>
      </c>
      <c r="E20" s="16">
        <f t="shared" si="6"/>
        <v>0</v>
      </c>
      <c r="F20" s="16">
        <f t="shared" si="6"/>
        <v>7.0516750505617964E-3</v>
      </c>
      <c r="G20" s="16">
        <f t="shared" si="6"/>
        <v>0.11663480020422286</v>
      </c>
      <c r="H20" s="16">
        <f t="shared" si="6"/>
        <v>0.11156983161074999</v>
      </c>
      <c r="I20" s="16">
        <f t="shared" si="6"/>
        <v>0.70307216556619601</v>
      </c>
      <c r="J20" s="16">
        <f t="shared" si="6"/>
        <v>0</v>
      </c>
      <c r="K20" s="16">
        <f t="shared" si="6"/>
        <v>6.1576618540094955E-2</v>
      </c>
      <c r="L20" s="16">
        <f>L19/$M19</f>
        <v>9.4909028174294097E-5</v>
      </c>
      <c r="M20" s="17">
        <f t="shared" si="0"/>
        <v>1</v>
      </c>
    </row>
    <row r="21" spans="1:13" ht="15" customHeight="1" x14ac:dyDescent="0.25">
      <c r="A21" s="7" t="s">
        <v>19</v>
      </c>
      <c r="B21" s="8" t="s">
        <v>5</v>
      </c>
      <c r="C21" s="9">
        <v>34.6</v>
      </c>
      <c r="D21" s="9">
        <v>0</v>
      </c>
      <c r="E21" s="9">
        <v>0</v>
      </c>
      <c r="F21" s="9">
        <v>54.9</v>
      </c>
      <c r="G21" s="9">
        <v>115.30000000000001</v>
      </c>
      <c r="H21" s="9">
        <v>116.3</v>
      </c>
      <c r="I21" s="9">
        <v>812.9</v>
      </c>
      <c r="J21" s="9">
        <v>0</v>
      </c>
      <c r="K21" s="9">
        <v>110.60000000000001</v>
      </c>
      <c r="L21" s="9">
        <v>13.7</v>
      </c>
      <c r="M21" s="10">
        <f t="shared" si="0"/>
        <v>1258.3</v>
      </c>
    </row>
    <row r="22" spans="1:13" ht="15" customHeight="1" x14ac:dyDescent="0.25">
      <c r="A22" s="11" t="s">
        <v>20</v>
      </c>
      <c r="B22" s="8" t="s">
        <v>7</v>
      </c>
      <c r="C22" s="12">
        <v>0</v>
      </c>
      <c r="D22" s="12">
        <v>0</v>
      </c>
      <c r="E22" s="12">
        <v>0</v>
      </c>
      <c r="F22" s="12">
        <v>0.166254745506623</v>
      </c>
      <c r="G22" s="12">
        <v>2.1057902629932386</v>
      </c>
      <c r="H22" s="12">
        <v>7.0729331533752031</v>
      </c>
      <c r="I22" s="12">
        <v>80.719499393919008</v>
      </c>
      <c r="J22" s="12">
        <v>0</v>
      </c>
      <c r="K22" s="12">
        <v>6.2304131999031664</v>
      </c>
      <c r="L22" s="12">
        <v>5.1092443027784817E-3</v>
      </c>
      <c r="M22" s="13">
        <f t="shared" si="0"/>
        <v>96.300000000000011</v>
      </c>
    </row>
    <row r="23" spans="1:13" ht="15" customHeight="1" x14ac:dyDescent="0.25">
      <c r="A23" s="14"/>
      <c r="B23" s="15" t="s">
        <v>8</v>
      </c>
      <c r="C23" s="16">
        <f>C22/$M22</f>
        <v>0</v>
      </c>
      <c r="D23" s="16">
        <f t="shared" ref="D23:K23" si="7">D22/$M22</f>
        <v>0</v>
      </c>
      <c r="E23" s="16">
        <f t="shared" si="7"/>
        <v>0</v>
      </c>
      <c r="F23" s="16">
        <f t="shared" si="7"/>
        <v>1.7264251869846623E-3</v>
      </c>
      <c r="G23" s="16">
        <f t="shared" si="7"/>
        <v>2.1866980924125007E-2</v>
      </c>
      <c r="H23" s="16">
        <f t="shared" si="7"/>
        <v>7.3446865559451735E-2</v>
      </c>
      <c r="I23" s="16">
        <f t="shared" si="7"/>
        <v>0.83820871644775696</v>
      </c>
      <c r="J23" s="16">
        <f t="shared" si="7"/>
        <v>0</v>
      </c>
      <c r="K23" s="16">
        <f t="shared" si="7"/>
        <v>6.4697956385287289E-2</v>
      </c>
      <c r="L23" s="16">
        <f>L22/$M22</f>
        <v>5.3055496394376754E-5</v>
      </c>
      <c r="M23" s="17">
        <f t="shared" si="0"/>
        <v>1</v>
      </c>
    </row>
    <row r="24" spans="1:13" ht="15" customHeight="1" x14ac:dyDescent="0.25">
      <c r="A24" s="7" t="s">
        <v>21</v>
      </c>
      <c r="B24" s="8" t="s">
        <v>5</v>
      </c>
      <c r="C24" s="9">
        <v>40.200000000000003</v>
      </c>
      <c r="D24" s="9">
        <v>0</v>
      </c>
      <c r="E24" s="9">
        <v>0</v>
      </c>
      <c r="F24" s="9">
        <v>59.500000000000007</v>
      </c>
      <c r="G24" s="9">
        <v>143.9</v>
      </c>
      <c r="H24" s="9">
        <v>124.30000000000001</v>
      </c>
      <c r="I24" s="9">
        <v>864.6</v>
      </c>
      <c r="J24" s="9">
        <v>0</v>
      </c>
      <c r="K24" s="9">
        <v>116.50000000000001</v>
      </c>
      <c r="L24" s="9">
        <v>18.200000000000003</v>
      </c>
      <c r="M24" s="10">
        <f t="shared" si="0"/>
        <v>1367.2</v>
      </c>
    </row>
    <row r="25" spans="1:13" ht="15" customHeight="1" x14ac:dyDescent="0.25">
      <c r="A25" s="11" t="s">
        <v>22</v>
      </c>
      <c r="B25" s="8" t="s">
        <v>7</v>
      </c>
      <c r="C25" s="12">
        <v>0</v>
      </c>
      <c r="D25" s="12">
        <v>0</v>
      </c>
      <c r="E25" s="12">
        <v>0</v>
      </c>
      <c r="F25" s="12">
        <v>0.27069933145016734</v>
      </c>
      <c r="G25" s="12">
        <v>2.8562913877190521</v>
      </c>
      <c r="H25" s="12">
        <v>8.6329146923565432</v>
      </c>
      <c r="I25" s="12">
        <v>97.709393602238464</v>
      </c>
      <c r="J25" s="12">
        <v>0</v>
      </c>
      <c r="K25" s="12">
        <v>7.4165603798675646</v>
      </c>
      <c r="L25" s="12">
        <v>1.4140606368057806E-2</v>
      </c>
      <c r="M25" s="13">
        <f t="shared" si="0"/>
        <v>116.89999999999985</v>
      </c>
    </row>
    <row r="26" spans="1:13" ht="15" customHeight="1" x14ac:dyDescent="0.25">
      <c r="A26" s="14"/>
      <c r="B26" s="15" t="s">
        <v>8</v>
      </c>
      <c r="C26" s="16">
        <f>C25/$M25</f>
        <v>0</v>
      </c>
      <c r="D26" s="16">
        <f t="shared" ref="D26:K26" si="8">D25/$M25</f>
        <v>0</v>
      </c>
      <c r="E26" s="16">
        <f t="shared" si="8"/>
        <v>0</v>
      </c>
      <c r="F26" s="16">
        <f t="shared" si="8"/>
        <v>2.3156486864856088E-3</v>
      </c>
      <c r="G26" s="16">
        <f t="shared" si="8"/>
        <v>2.4433630348323829E-2</v>
      </c>
      <c r="H26" s="16">
        <f t="shared" si="8"/>
        <v>7.3848714220329806E-2</v>
      </c>
      <c r="I26" s="16">
        <f t="shared" si="8"/>
        <v>0.83583741319280236</v>
      </c>
      <c r="J26" s="16">
        <f t="shared" si="8"/>
        <v>0</v>
      </c>
      <c r="K26" s="16">
        <f t="shared" si="8"/>
        <v>6.3443630281159749E-2</v>
      </c>
      <c r="L26" s="16">
        <f>L25/$M25</f>
        <v>1.2096327089869825E-4</v>
      </c>
      <c r="M26" s="17">
        <f t="shared" si="0"/>
        <v>1</v>
      </c>
    </row>
    <row r="27" spans="1:13" ht="15" customHeight="1" x14ac:dyDescent="0.25">
      <c r="A27" s="7" t="s">
        <v>23</v>
      </c>
      <c r="B27" s="8" t="s">
        <v>5</v>
      </c>
      <c r="C27" s="9">
        <v>58.3</v>
      </c>
      <c r="D27" s="9">
        <v>0</v>
      </c>
      <c r="E27" s="9">
        <v>0.1</v>
      </c>
      <c r="F27" s="9">
        <v>45.9</v>
      </c>
      <c r="G27" s="9">
        <v>208.70000000000002</v>
      </c>
      <c r="H27" s="9">
        <v>128.39999999999998</v>
      </c>
      <c r="I27" s="9">
        <v>605.19999999999982</v>
      </c>
      <c r="J27" s="9">
        <v>0</v>
      </c>
      <c r="K27" s="9">
        <v>91</v>
      </c>
      <c r="L27" s="9">
        <v>14.1</v>
      </c>
      <c r="M27" s="10">
        <f t="shared" si="0"/>
        <v>1151.6999999999998</v>
      </c>
    </row>
    <row r="28" spans="1:13" ht="15" customHeight="1" x14ac:dyDescent="0.25">
      <c r="A28" s="11" t="s">
        <v>24</v>
      </c>
      <c r="B28" s="8" t="s">
        <v>7</v>
      </c>
      <c r="C28" s="12">
        <v>0</v>
      </c>
      <c r="D28" s="12">
        <v>0</v>
      </c>
      <c r="E28" s="12">
        <v>0</v>
      </c>
      <c r="F28" s="12">
        <v>0.58577513854824925</v>
      </c>
      <c r="G28" s="12">
        <v>9.9087390602006877</v>
      </c>
      <c r="H28" s="12">
        <v>9.2694593148479569</v>
      </c>
      <c r="I28" s="12">
        <v>58.353201404542915</v>
      </c>
      <c r="J28" s="12">
        <v>0</v>
      </c>
      <c r="K28" s="12">
        <v>5.0740675264380251</v>
      </c>
      <c r="L28" s="12">
        <v>8.7575554223491281E-3</v>
      </c>
      <c r="M28" s="13">
        <f t="shared" si="0"/>
        <v>83.200000000000188</v>
      </c>
    </row>
    <row r="29" spans="1:13" ht="15" customHeight="1" x14ac:dyDescent="0.25">
      <c r="A29" s="14"/>
      <c r="B29" s="15" t="s">
        <v>8</v>
      </c>
      <c r="C29" s="16">
        <f>C28/$M28</f>
        <v>0</v>
      </c>
      <c r="D29" s="16">
        <f t="shared" ref="D29:K29" si="9">D28/$M28</f>
        <v>0</v>
      </c>
      <c r="E29" s="16">
        <f t="shared" si="9"/>
        <v>0</v>
      </c>
      <c r="F29" s="16">
        <f t="shared" si="9"/>
        <v>7.0405665690895184E-3</v>
      </c>
      <c r="G29" s="16">
        <f t="shared" si="9"/>
        <v>0.11909542139664261</v>
      </c>
      <c r="H29" s="16">
        <f t="shared" si="9"/>
        <v>0.11141177061115308</v>
      </c>
      <c r="I29" s="16">
        <f t="shared" si="9"/>
        <v>0.70136059380460081</v>
      </c>
      <c r="J29" s="16">
        <f t="shared" si="9"/>
        <v>0</v>
      </c>
      <c r="K29" s="16">
        <f t="shared" si="9"/>
        <v>6.0986388538918433E-2</v>
      </c>
      <c r="L29" s="16">
        <f>L28/$M28</f>
        <v>1.0525907959554217E-4</v>
      </c>
      <c r="M29" s="17">
        <f t="shared" si="0"/>
        <v>1</v>
      </c>
    </row>
    <row r="30" spans="1:13" ht="15" customHeight="1" x14ac:dyDescent="0.25">
      <c r="A30" s="7" t="s">
        <v>25</v>
      </c>
      <c r="B30" s="8" t="s">
        <v>5</v>
      </c>
      <c r="C30" s="9">
        <v>43.1</v>
      </c>
      <c r="D30" s="9">
        <v>0</v>
      </c>
      <c r="E30" s="9">
        <v>0.1</v>
      </c>
      <c r="F30" s="9">
        <v>103.8</v>
      </c>
      <c r="G30" s="9">
        <v>158.6</v>
      </c>
      <c r="H30" s="9">
        <v>193.7</v>
      </c>
      <c r="I30" s="9">
        <v>1159.6999999999998</v>
      </c>
      <c r="J30" s="9">
        <v>0</v>
      </c>
      <c r="K30" s="9">
        <v>146.9</v>
      </c>
      <c r="L30" s="9">
        <v>26.499999999999996</v>
      </c>
      <c r="M30" s="10">
        <f t="shared" si="0"/>
        <v>1832.3999999999999</v>
      </c>
    </row>
    <row r="31" spans="1:13" ht="15" customHeight="1" x14ac:dyDescent="0.25">
      <c r="A31" s="11" t="s">
        <v>26</v>
      </c>
      <c r="B31" s="8" t="s">
        <v>7</v>
      </c>
      <c r="C31" s="12">
        <v>0</v>
      </c>
      <c r="D31" s="12">
        <v>0</v>
      </c>
      <c r="E31" s="12">
        <v>0</v>
      </c>
      <c r="F31" s="12">
        <v>0.30350953184112583</v>
      </c>
      <c r="G31" s="12">
        <v>3.0096701838425517</v>
      </c>
      <c r="H31" s="12">
        <v>15.433481120655699</v>
      </c>
      <c r="I31" s="12">
        <v>17.281332568412541</v>
      </c>
      <c r="J31" s="12">
        <v>0</v>
      </c>
      <c r="K31" s="12">
        <v>1.4971040991486255</v>
      </c>
      <c r="L31" s="12">
        <v>7.490249609958366E-2</v>
      </c>
      <c r="M31" s="13">
        <f t="shared" si="0"/>
        <v>37.600000000000122</v>
      </c>
    </row>
    <row r="32" spans="1:13" ht="15" customHeight="1" x14ac:dyDescent="0.25">
      <c r="A32" s="14"/>
      <c r="B32" s="15" t="s">
        <v>8</v>
      </c>
      <c r="C32" s="16">
        <f>C31/$M31</f>
        <v>0</v>
      </c>
      <c r="D32" s="16">
        <f t="shared" ref="D32:K32" si="10">D31/$M31</f>
        <v>0</v>
      </c>
      <c r="E32" s="16">
        <f t="shared" si="10"/>
        <v>0</v>
      </c>
      <c r="F32" s="16">
        <f t="shared" si="10"/>
        <v>8.0720620170511934E-3</v>
      </c>
      <c r="G32" s="16">
        <f t="shared" si="10"/>
        <v>8.0044419783046328E-2</v>
      </c>
      <c r="H32" s="16">
        <f t="shared" si="10"/>
        <v>0.41046492342169277</v>
      </c>
      <c r="I32" s="16">
        <f t="shared" si="10"/>
        <v>0.45960990873437457</v>
      </c>
      <c r="J32" s="16">
        <f t="shared" si="10"/>
        <v>0</v>
      </c>
      <c r="K32" s="16">
        <f t="shared" si="10"/>
        <v>3.981659838161225E-2</v>
      </c>
      <c r="L32" s="16">
        <f>L31/$M31</f>
        <v>1.9920876622229631E-3</v>
      </c>
      <c r="M32" s="17">
        <f t="shared" si="0"/>
        <v>1</v>
      </c>
    </row>
    <row r="33" spans="1:13" ht="15" customHeight="1" x14ac:dyDescent="0.25">
      <c r="A33" s="7" t="s">
        <v>27</v>
      </c>
      <c r="B33" s="8" t="s">
        <v>5</v>
      </c>
      <c r="C33" s="9">
        <v>43.9</v>
      </c>
      <c r="D33" s="9">
        <v>0</v>
      </c>
      <c r="E33" s="9">
        <v>0.1</v>
      </c>
      <c r="F33" s="9">
        <v>76.199999999999989</v>
      </c>
      <c r="G33" s="9">
        <v>116.5</v>
      </c>
      <c r="H33" s="9">
        <v>138.4</v>
      </c>
      <c r="I33" s="9">
        <v>961.39999999999986</v>
      </c>
      <c r="J33" s="9">
        <v>0</v>
      </c>
      <c r="K33" s="9">
        <v>127.3</v>
      </c>
      <c r="L33" s="9">
        <v>19.400000000000002</v>
      </c>
      <c r="M33" s="10">
        <f t="shared" si="0"/>
        <v>1483.2</v>
      </c>
    </row>
    <row r="34" spans="1:13" ht="15" customHeight="1" x14ac:dyDescent="0.25">
      <c r="A34" s="11" t="s">
        <v>28</v>
      </c>
      <c r="B34" s="8" t="s">
        <v>7</v>
      </c>
      <c r="C34" s="12">
        <v>0</v>
      </c>
      <c r="D34" s="12">
        <v>0</v>
      </c>
      <c r="E34" s="12">
        <v>0</v>
      </c>
      <c r="F34" s="12">
        <v>5.8261491440106283E-2</v>
      </c>
      <c r="G34" s="12">
        <v>2.5468301984587907</v>
      </c>
      <c r="H34" s="12">
        <v>14.994817482809843</v>
      </c>
      <c r="I34" s="12">
        <v>17.040463847587318</v>
      </c>
      <c r="J34" s="12">
        <v>0</v>
      </c>
      <c r="K34" s="12">
        <v>2.7962942976698368</v>
      </c>
      <c r="L34" s="12">
        <v>6.3332682034125121E-2</v>
      </c>
      <c r="M34" s="13">
        <f t="shared" si="0"/>
        <v>37.500000000000021</v>
      </c>
    </row>
    <row r="35" spans="1:13" ht="15" customHeight="1" x14ac:dyDescent="0.25">
      <c r="A35" s="14"/>
      <c r="B35" s="15" t="s">
        <v>8</v>
      </c>
      <c r="C35" s="16">
        <f>C34/$M34</f>
        <v>0</v>
      </c>
      <c r="D35" s="16">
        <f t="shared" ref="D35:K35" si="11">D34/$M34</f>
        <v>0</v>
      </c>
      <c r="E35" s="16">
        <f t="shared" si="11"/>
        <v>0</v>
      </c>
      <c r="F35" s="16">
        <f t="shared" si="11"/>
        <v>1.5536397717361666E-3</v>
      </c>
      <c r="G35" s="16">
        <f t="shared" si="11"/>
        <v>6.7915471958901047E-2</v>
      </c>
      <c r="H35" s="16">
        <f t="shared" si="11"/>
        <v>0.39986179954159556</v>
      </c>
      <c r="I35" s="16">
        <f t="shared" si="11"/>
        <v>0.45441236926899492</v>
      </c>
      <c r="J35" s="16">
        <f t="shared" si="11"/>
        <v>0</v>
      </c>
      <c r="K35" s="16">
        <f t="shared" si="11"/>
        <v>7.4567847937862267E-2</v>
      </c>
      <c r="L35" s="16">
        <f>L34/$M34</f>
        <v>1.6888715209100022E-3</v>
      </c>
      <c r="M35" s="17">
        <f t="shared" si="0"/>
        <v>1</v>
      </c>
    </row>
    <row r="36" spans="1:13" ht="15" customHeight="1" x14ac:dyDescent="0.25">
      <c r="A36" s="7" t="s">
        <v>29</v>
      </c>
      <c r="B36" s="8" t="s">
        <v>5</v>
      </c>
      <c r="C36" s="9">
        <v>34</v>
      </c>
      <c r="D36" s="9">
        <v>0</v>
      </c>
      <c r="E36" s="9">
        <v>0.1</v>
      </c>
      <c r="F36" s="9">
        <v>71.899999999999991</v>
      </c>
      <c r="G36" s="9">
        <v>227</v>
      </c>
      <c r="H36" s="9">
        <v>159.1</v>
      </c>
      <c r="I36" s="9">
        <v>680.2</v>
      </c>
      <c r="J36" s="9">
        <v>0</v>
      </c>
      <c r="K36" s="9">
        <v>103.3</v>
      </c>
      <c r="L36" s="9">
        <v>30.4</v>
      </c>
      <c r="M36" s="10">
        <f t="shared" si="0"/>
        <v>1306.0000000000002</v>
      </c>
    </row>
    <row r="37" spans="1:13" ht="15" customHeight="1" x14ac:dyDescent="0.25">
      <c r="A37" s="11" t="s">
        <v>30</v>
      </c>
      <c r="B37" s="8" t="s">
        <v>7</v>
      </c>
      <c r="C37" s="12">
        <v>0</v>
      </c>
      <c r="D37" s="12">
        <v>0</v>
      </c>
      <c r="E37" s="12">
        <v>0</v>
      </c>
      <c r="F37" s="12">
        <v>0.24149156671516359</v>
      </c>
      <c r="G37" s="12">
        <v>7.4843115350917362</v>
      </c>
      <c r="H37" s="12">
        <v>6.9072681530069957</v>
      </c>
      <c r="I37" s="12">
        <v>5.1356642808747637</v>
      </c>
      <c r="J37" s="12">
        <v>0</v>
      </c>
      <c r="K37" s="12">
        <v>1.2569984826175737</v>
      </c>
      <c r="L37" s="12">
        <v>7.426598169377141E-2</v>
      </c>
      <c r="M37" s="13">
        <f t="shared" si="0"/>
        <v>21.1</v>
      </c>
    </row>
    <row r="38" spans="1:13" ht="15" customHeight="1" x14ac:dyDescent="0.25">
      <c r="A38" s="14"/>
      <c r="B38" s="15" t="s">
        <v>8</v>
      </c>
      <c r="C38" s="16">
        <f>C37/$M37</f>
        <v>0</v>
      </c>
      <c r="D38" s="16">
        <f t="shared" ref="D38:K38" si="12">D37/$M37</f>
        <v>0</v>
      </c>
      <c r="E38" s="16">
        <f t="shared" si="12"/>
        <v>0</v>
      </c>
      <c r="F38" s="16">
        <f t="shared" si="12"/>
        <v>1.1445097948585951E-2</v>
      </c>
      <c r="G38" s="16">
        <f t="shared" si="12"/>
        <v>0.3547067078242529</v>
      </c>
      <c r="H38" s="16">
        <f t="shared" si="12"/>
        <v>0.32735868023729836</v>
      </c>
      <c r="I38" s="16">
        <f t="shared" si="12"/>
        <v>0.24339641141586557</v>
      </c>
      <c r="J38" s="16">
        <f t="shared" si="12"/>
        <v>0</v>
      </c>
      <c r="K38" s="16">
        <f t="shared" si="12"/>
        <v>5.9573387801780744E-2</v>
      </c>
      <c r="L38" s="16">
        <f>L37/$M37</f>
        <v>3.5197147722166541E-3</v>
      </c>
      <c r="M38" s="17">
        <f t="shared" si="0"/>
        <v>1.0000000000000002</v>
      </c>
    </row>
    <row r="39" spans="1:13" ht="15" customHeight="1" x14ac:dyDescent="0.25">
      <c r="A39" s="7" t="s">
        <v>31</v>
      </c>
      <c r="B39" s="8" t="s">
        <v>5</v>
      </c>
      <c r="C39" s="9">
        <v>45.2</v>
      </c>
      <c r="D39" s="9">
        <v>0</v>
      </c>
      <c r="E39" s="9">
        <v>0.1</v>
      </c>
      <c r="F39" s="9">
        <v>87.000000000000014</v>
      </c>
      <c r="G39" s="9">
        <v>124.69999999999999</v>
      </c>
      <c r="H39" s="9">
        <v>163</v>
      </c>
      <c r="I39" s="9">
        <v>1044.1999999999998</v>
      </c>
      <c r="J39" s="9">
        <v>0</v>
      </c>
      <c r="K39" s="9">
        <v>137.39999999999998</v>
      </c>
      <c r="L39" s="9">
        <v>21.700000000000003</v>
      </c>
      <c r="M39" s="10">
        <f t="shared" si="0"/>
        <v>1623.3</v>
      </c>
    </row>
    <row r="40" spans="1:13" ht="15" customHeight="1" x14ac:dyDescent="0.25">
      <c r="A40" s="11" t="s">
        <v>32</v>
      </c>
      <c r="B40" s="8" t="s">
        <v>7</v>
      </c>
      <c r="C40" s="12">
        <v>0</v>
      </c>
      <c r="D40" s="12">
        <v>0</v>
      </c>
      <c r="E40" s="12">
        <v>0</v>
      </c>
      <c r="F40" s="12">
        <v>0.12249257965819371</v>
      </c>
      <c r="G40" s="12">
        <v>2.62773060517201</v>
      </c>
      <c r="H40" s="12">
        <v>15.518464745331393</v>
      </c>
      <c r="I40" s="12">
        <v>17.419239679041901</v>
      </c>
      <c r="J40" s="12">
        <v>0</v>
      </c>
      <c r="K40" s="12">
        <v>3.0428052797047691</v>
      </c>
      <c r="L40" s="12">
        <v>6.9267111091807276E-2</v>
      </c>
      <c r="M40" s="13">
        <f t="shared" si="0"/>
        <v>38.800000000000068</v>
      </c>
    </row>
    <row r="41" spans="1:13" ht="15" customHeight="1" x14ac:dyDescent="0.25">
      <c r="A41" s="14"/>
      <c r="B41" s="15" t="s">
        <v>8</v>
      </c>
      <c r="C41" s="16">
        <f>C40/$M40</f>
        <v>0</v>
      </c>
      <c r="D41" s="16">
        <f t="shared" ref="D41:K41" si="13">D40/$M40</f>
        <v>0</v>
      </c>
      <c r="E41" s="16">
        <f t="shared" si="13"/>
        <v>0</v>
      </c>
      <c r="F41" s="16">
        <f t="shared" si="13"/>
        <v>3.1570252489225127E-3</v>
      </c>
      <c r="G41" s="16">
        <f t="shared" si="13"/>
        <v>6.7725015597216637E-2</v>
      </c>
      <c r="H41" s="16">
        <f t="shared" si="13"/>
        <v>0.39996043158070532</v>
      </c>
      <c r="I41" s="16">
        <f t="shared" si="13"/>
        <v>0.44894947626396575</v>
      </c>
      <c r="J41" s="16">
        <f t="shared" si="13"/>
        <v>0</v>
      </c>
      <c r="K41" s="16">
        <f t="shared" si="13"/>
        <v>7.8422816487236174E-2</v>
      </c>
      <c r="L41" s="16">
        <f>L40/$M40</f>
        <v>1.7852348219537927E-3</v>
      </c>
      <c r="M41" s="17">
        <f t="shared" si="0"/>
        <v>1</v>
      </c>
    </row>
    <row r="42" spans="1:13" ht="15" customHeight="1" x14ac:dyDescent="0.25">
      <c r="A42" s="7" t="s">
        <v>33</v>
      </c>
      <c r="B42" s="8" t="s">
        <v>5</v>
      </c>
      <c r="C42" s="9">
        <v>44.1</v>
      </c>
      <c r="D42" s="9">
        <v>0</v>
      </c>
      <c r="E42" s="9">
        <v>0</v>
      </c>
      <c r="F42" s="9">
        <v>75.7</v>
      </c>
      <c r="G42" s="9">
        <v>108.8</v>
      </c>
      <c r="H42" s="9">
        <v>142.29999999999998</v>
      </c>
      <c r="I42" s="9">
        <v>915.30000000000007</v>
      </c>
      <c r="J42" s="9">
        <v>0</v>
      </c>
      <c r="K42" s="9">
        <v>122.7</v>
      </c>
      <c r="L42" s="9">
        <v>20.099999999999998</v>
      </c>
      <c r="M42" s="10">
        <f t="shared" si="0"/>
        <v>1429</v>
      </c>
    </row>
    <row r="43" spans="1:13" ht="15" customHeight="1" x14ac:dyDescent="0.25">
      <c r="A43" s="11" t="s">
        <v>34</v>
      </c>
      <c r="B43" s="8" t="s">
        <v>7</v>
      </c>
      <c r="C43" s="12">
        <v>0</v>
      </c>
      <c r="D43" s="12">
        <v>0</v>
      </c>
      <c r="E43" s="12">
        <v>0</v>
      </c>
      <c r="F43" s="12">
        <v>4.3544892625460463E-2</v>
      </c>
      <c r="G43" s="12">
        <v>2.5936279085489655</v>
      </c>
      <c r="H43" s="12">
        <v>14.45082570127218</v>
      </c>
      <c r="I43" s="12">
        <v>16.545846793123658</v>
      </c>
      <c r="J43" s="12">
        <v>0</v>
      </c>
      <c r="K43" s="12">
        <v>2.9038832841217088</v>
      </c>
      <c r="L43" s="12">
        <v>6.2271420307969061E-2</v>
      </c>
      <c r="M43" s="13">
        <f t="shared" si="0"/>
        <v>36.599999999999952</v>
      </c>
    </row>
    <row r="44" spans="1:13" ht="15" customHeight="1" x14ac:dyDescent="0.25">
      <c r="A44" s="14"/>
      <c r="B44" s="15" t="s">
        <v>8</v>
      </c>
      <c r="C44" s="16">
        <f>C43/$M43</f>
        <v>0</v>
      </c>
      <c r="D44" s="16">
        <f t="shared" ref="D44:K44" si="14">D43/$M43</f>
        <v>0</v>
      </c>
      <c r="E44" s="16">
        <f t="shared" si="14"/>
        <v>0</v>
      </c>
      <c r="F44" s="16">
        <f t="shared" si="14"/>
        <v>1.1897511646300689E-3</v>
      </c>
      <c r="G44" s="16">
        <f t="shared" si="14"/>
        <v>7.0864150506802434E-2</v>
      </c>
      <c r="H44" s="16">
        <f t="shared" si="14"/>
        <v>0.39483130331344807</v>
      </c>
      <c r="I44" s="16">
        <f t="shared" si="14"/>
        <v>0.45207231675201309</v>
      </c>
      <c r="J44" s="16">
        <f t="shared" si="14"/>
        <v>0</v>
      </c>
      <c r="K44" s="16">
        <f t="shared" si="14"/>
        <v>7.934107333665881E-2</v>
      </c>
      <c r="L44" s="16">
        <f>L43/$M43</f>
        <v>1.7014049264472443E-3</v>
      </c>
      <c r="M44" s="17">
        <f t="shared" si="0"/>
        <v>0.99999999999999978</v>
      </c>
    </row>
    <row r="45" spans="1:13" ht="15" customHeight="1" x14ac:dyDescent="0.25">
      <c r="A45" s="7" t="s">
        <v>35</v>
      </c>
      <c r="B45" s="8" t="s">
        <v>5</v>
      </c>
      <c r="C45" s="9">
        <v>33</v>
      </c>
      <c r="D45" s="9">
        <v>0</v>
      </c>
      <c r="E45" s="9">
        <v>0.1</v>
      </c>
      <c r="F45" s="9">
        <v>73.3</v>
      </c>
      <c r="G45" s="9">
        <v>229.8</v>
      </c>
      <c r="H45" s="9">
        <v>161.69999999999999</v>
      </c>
      <c r="I45" s="9">
        <v>691.49999999999989</v>
      </c>
      <c r="J45" s="9">
        <v>0</v>
      </c>
      <c r="K45" s="9">
        <v>104.89999999999999</v>
      </c>
      <c r="L45" s="9">
        <v>34.300000000000004</v>
      </c>
      <c r="M45" s="10">
        <f t="shared" si="0"/>
        <v>1328.6</v>
      </c>
    </row>
    <row r="46" spans="1:13" ht="15" customHeight="1" x14ac:dyDescent="0.25">
      <c r="A46" s="11" t="s">
        <v>36</v>
      </c>
      <c r="B46" s="8" t="s">
        <v>7</v>
      </c>
      <c r="C46" s="12">
        <v>0</v>
      </c>
      <c r="D46" s="12">
        <v>0</v>
      </c>
      <c r="E46" s="12">
        <v>0</v>
      </c>
      <c r="F46" s="12">
        <v>0.2544692862824105</v>
      </c>
      <c r="G46" s="12">
        <v>7.7647731455819535</v>
      </c>
      <c r="H46" s="12">
        <v>7.066416632822822</v>
      </c>
      <c r="I46" s="12">
        <v>4.9241258988220906</v>
      </c>
      <c r="J46" s="12">
        <v>0</v>
      </c>
      <c r="K46" s="12">
        <v>1.423453872372745</v>
      </c>
      <c r="L46" s="12">
        <v>6.6761164118004146E-2</v>
      </c>
      <c r="M46" s="13">
        <f t="shared" si="0"/>
        <v>21.500000000000028</v>
      </c>
    </row>
    <row r="47" spans="1:13" ht="15" customHeight="1" x14ac:dyDescent="0.25">
      <c r="A47" s="14"/>
      <c r="B47" s="15" t="s">
        <v>8</v>
      </c>
      <c r="C47" s="16">
        <f>C46/$M46</f>
        <v>0</v>
      </c>
      <c r="D47" s="16">
        <f t="shared" ref="D47:K47" si="15">D46/$M46</f>
        <v>0</v>
      </c>
      <c r="E47" s="16">
        <f t="shared" si="15"/>
        <v>0</v>
      </c>
      <c r="F47" s="16">
        <f t="shared" si="15"/>
        <v>1.1835780757321402E-2</v>
      </c>
      <c r="G47" s="16">
        <f t="shared" si="15"/>
        <v>0.36115223932939272</v>
      </c>
      <c r="H47" s="16">
        <f t="shared" si="15"/>
        <v>0.32867054106152616</v>
      </c>
      <c r="I47" s="16">
        <f t="shared" si="15"/>
        <v>0.2290291115731202</v>
      </c>
      <c r="J47" s="16">
        <f t="shared" si="15"/>
        <v>0</v>
      </c>
      <c r="K47" s="16">
        <f t="shared" si="15"/>
        <v>6.6207156854546187E-2</v>
      </c>
      <c r="L47" s="16">
        <f>L46/$M46</f>
        <v>3.1051704240932119E-3</v>
      </c>
      <c r="M47" s="17">
        <f t="shared" si="0"/>
        <v>0.99999999999999978</v>
      </c>
    </row>
    <row r="48" spans="1:13" ht="15" customHeight="1" x14ac:dyDescent="0.25">
      <c r="A48" s="7" t="s">
        <v>37</v>
      </c>
      <c r="B48" s="8" t="s">
        <v>5</v>
      </c>
      <c r="C48" s="9">
        <v>40.299999999999997</v>
      </c>
      <c r="D48" s="9">
        <v>0</v>
      </c>
      <c r="E48" s="9">
        <v>0</v>
      </c>
      <c r="F48" s="9">
        <v>70.900000000000006</v>
      </c>
      <c r="G48" s="9">
        <v>92.5</v>
      </c>
      <c r="H48" s="9">
        <v>133.4</v>
      </c>
      <c r="I48" s="9">
        <v>860.20000000000016</v>
      </c>
      <c r="J48" s="9">
        <v>0</v>
      </c>
      <c r="K48" s="9">
        <v>116.60000000000001</v>
      </c>
      <c r="L48" s="9">
        <v>17</v>
      </c>
      <c r="M48" s="10">
        <f t="shared" si="0"/>
        <v>1330.9</v>
      </c>
    </row>
    <row r="49" spans="1:14" ht="15" customHeight="1" x14ac:dyDescent="0.25">
      <c r="A49" s="11" t="s">
        <v>38</v>
      </c>
      <c r="B49" s="8" t="s">
        <v>7</v>
      </c>
      <c r="C49" s="12">
        <v>0</v>
      </c>
      <c r="D49" s="12">
        <v>0</v>
      </c>
      <c r="E49" s="12">
        <v>0</v>
      </c>
      <c r="F49" s="12">
        <v>1.70041588452996E-2</v>
      </c>
      <c r="G49" s="12">
        <v>1.7568163791673257</v>
      </c>
      <c r="H49" s="12">
        <v>11.462756789290346</v>
      </c>
      <c r="I49" s="12">
        <v>11.869044072101563</v>
      </c>
      <c r="J49" s="12">
        <v>0</v>
      </c>
      <c r="K49" s="12">
        <v>2.333605610220002</v>
      </c>
      <c r="L49" s="12">
        <v>6.0772990375544067E-2</v>
      </c>
      <c r="M49" s="13">
        <f t="shared" si="0"/>
        <v>27.500000000000078</v>
      </c>
    </row>
    <row r="50" spans="1:14" ht="15" customHeight="1" x14ac:dyDescent="0.25">
      <c r="A50" s="14"/>
      <c r="B50" s="15" t="s">
        <v>8</v>
      </c>
      <c r="C50" s="16">
        <f>C49/$M49</f>
        <v>0</v>
      </c>
      <c r="D50" s="16">
        <f t="shared" ref="D50:K50" si="16">D49/$M49</f>
        <v>0</v>
      </c>
      <c r="E50" s="16">
        <f t="shared" si="16"/>
        <v>0</v>
      </c>
      <c r="F50" s="16">
        <f t="shared" si="16"/>
        <v>6.1833304891998372E-4</v>
      </c>
      <c r="G50" s="16">
        <f t="shared" si="16"/>
        <v>6.3884231969720748E-2</v>
      </c>
      <c r="H50" s="16">
        <f t="shared" si="16"/>
        <v>0.41682751961055686</v>
      </c>
      <c r="I50" s="16">
        <f t="shared" si="16"/>
        <v>0.4316016026218738</v>
      </c>
      <c r="J50" s="16">
        <f t="shared" si="16"/>
        <v>0</v>
      </c>
      <c r="K50" s="16">
        <f t="shared" si="16"/>
        <v>8.4858385826181645E-2</v>
      </c>
      <c r="L50" s="16">
        <f>L49/$M49</f>
        <v>2.2099269227470507E-3</v>
      </c>
      <c r="M50" s="17">
        <f t="shared" si="0"/>
        <v>1</v>
      </c>
    </row>
    <row r="51" spans="1:14" ht="15" customHeight="1" x14ac:dyDescent="0.25">
      <c r="A51" s="7" t="s">
        <v>39</v>
      </c>
      <c r="B51" s="8" t="s">
        <v>5</v>
      </c>
      <c r="C51" s="9">
        <v>36.200000000000003</v>
      </c>
      <c r="D51" s="9">
        <v>0</v>
      </c>
      <c r="E51" s="9">
        <v>0</v>
      </c>
      <c r="F51" s="9">
        <v>66</v>
      </c>
      <c r="G51" s="9">
        <v>89.100000000000009</v>
      </c>
      <c r="H51" s="9">
        <v>124.30000000000001</v>
      </c>
      <c r="I51" s="9">
        <v>802.9</v>
      </c>
      <c r="J51" s="9">
        <v>0</v>
      </c>
      <c r="K51" s="9">
        <v>109.99999999999999</v>
      </c>
      <c r="L51" s="9">
        <v>15.899999999999999</v>
      </c>
      <c r="M51" s="10">
        <f t="shared" si="0"/>
        <v>1244.4000000000001</v>
      </c>
    </row>
    <row r="52" spans="1:14" ht="15" customHeight="1" x14ac:dyDescent="0.25">
      <c r="A52" s="11" t="s">
        <v>40</v>
      </c>
      <c r="B52" s="8" t="s">
        <v>7</v>
      </c>
      <c r="C52" s="12">
        <v>0</v>
      </c>
      <c r="D52" s="12">
        <v>0</v>
      </c>
      <c r="E52" s="12">
        <v>0</v>
      </c>
      <c r="F52" s="12">
        <v>1.3472547712695793E-2</v>
      </c>
      <c r="G52" s="12">
        <v>1.5307055379705936</v>
      </c>
      <c r="H52" s="12">
        <v>9.0028722469947979</v>
      </c>
      <c r="I52" s="12">
        <v>9.4822679688690759</v>
      </c>
      <c r="J52" s="12">
        <v>0</v>
      </c>
      <c r="K52" s="12">
        <v>1.8643356286155974</v>
      </c>
      <c r="L52" s="12">
        <v>6.3460698372281854E-3</v>
      </c>
      <c r="M52" s="13">
        <f t="shared" si="0"/>
        <v>21.899999999999991</v>
      </c>
    </row>
    <row r="53" spans="1:14" ht="15" customHeight="1" x14ac:dyDescent="0.25">
      <c r="A53" s="14"/>
      <c r="B53" s="15" t="s">
        <v>8</v>
      </c>
      <c r="C53" s="16">
        <f>C52/$M52</f>
        <v>0</v>
      </c>
      <c r="D53" s="16">
        <f t="shared" ref="D53:K53" si="17">D52/$M52</f>
        <v>0</v>
      </c>
      <c r="E53" s="16">
        <f t="shared" si="17"/>
        <v>0</v>
      </c>
      <c r="F53" s="16">
        <f t="shared" si="17"/>
        <v>6.1518482706373505E-4</v>
      </c>
      <c r="G53" s="16">
        <f t="shared" si="17"/>
        <v>6.989523004431937E-2</v>
      </c>
      <c r="H53" s="16">
        <f t="shared" si="17"/>
        <v>0.4110900569404019</v>
      </c>
      <c r="I53" s="16">
        <f t="shared" si="17"/>
        <v>0.4329802725510995</v>
      </c>
      <c r="J53" s="16">
        <f t="shared" si="17"/>
        <v>0</v>
      </c>
      <c r="K53" s="16">
        <f t="shared" si="17"/>
        <v>8.5129480758703108E-2</v>
      </c>
      <c r="L53" s="16">
        <f>L52/$M52</f>
        <v>2.8977487841224601E-4</v>
      </c>
      <c r="M53" s="17">
        <f t="shared" si="0"/>
        <v>0.99999999999999978</v>
      </c>
    </row>
    <row r="54" spans="1:14" ht="15" customHeight="1" x14ac:dyDescent="0.25">
      <c r="A54" s="7" t="s">
        <v>41</v>
      </c>
      <c r="B54" s="8" t="s">
        <v>5</v>
      </c>
      <c r="C54" s="9">
        <v>34</v>
      </c>
      <c r="D54" s="9">
        <v>0</v>
      </c>
      <c r="E54" s="9">
        <v>0.1</v>
      </c>
      <c r="F54" s="9">
        <v>66.900000000000006</v>
      </c>
      <c r="G54" s="9">
        <v>214.8</v>
      </c>
      <c r="H54" s="9">
        <v>148.5</v>
      </c>
      <c r="I54" s="9">
        <v>635</v>
      </c>
      <c r="J54" s="9">
        <v>0</v>
      </c>
      <c r="K54" s="9">
        <v>97.600000000000009</v>
      </c>
      <c r="L54" s="9">
        <v>28.5</v>
      </c>
      <c r="M54" s="10">
        <f t="shared" si="0"/>
        <v>1225.3999999999999</v>
      </c>
    </row>
    <row r="55" spans="1:14" ht="15" customHeight="1" x14ac:dyDescent="0.25">
      <c r="A55" s="11" t="s">
        <v>42</v>
      </c>
      <c r="B55" s="8" t="s">
        <v>7</v>
      </c>
      <c r="C55" s="12">
        <v>0</v>
      </c>
      <c r="D55" s="12">
        <v>0</v>
      </c>
      <c r="E55" s="12">
        <v>0</v>
      </c>
      <c r="F55" s="12">
        <v>0.23232255814362812</v>
      </c>
      <c r="G55" s="12">
        <v>7.10660871518545</v>
      </c>
      <c r="H55" s="12">
        <v>6.6227317918859683</v>
      </c>
      <c r="I55" s="12">
        <v>4.0323288380129902</v>
      </c>
      <c r="J55" s="12">
        <v>0</v>
      </c>
      <c r="K55" s="12">
        <v>1.2360210471496478</v>
      </c>
      <c r="L55" s="12">
        <v>6.998704962235025E-2</v>
      </c>
      <c r="M55" s="13">
        <f t="shared" si="0"/>
        <v>19.300000000000036</v>
      </c>
    </row>
    <row r="56" spans="1:14" ht="15" customHeight="1" x14ac:dyDescent="0.25">
      <c r="A56" s="14"/>
      <c r="B56" s="15" t="s">
        <v>8</v>
      </c>
      <c r="C56" s="16">
        <f>C55/$M55</f>
        <v>0</v>
      </c>
      <c r="D56" s="16">
        <f t="shared" ref="D56:K56" si="18">D55/$M55</f>
        <v>0</v>
      </c>
      <c r="E56" s="16">
        <f t="shared" si="18"/>
        <v>0</v>
      </c>
      <c r="F56" s="16">
        <f t="shared" si="18"/>
        <v>1.2037438245783818E-2</v>
      </c>
      <c r="G56" s="16">
        <f t="shared" si="18"/>
        <v>0.36821806814432312</v>
      </c>
      <c r="H56" s="16">
        <f t="shared" si="18"/>
        <v>0.34314672496818421</v>
      </c>
      <c r="I56" s="16">
        <f t="shared" si="18"/>
        <v>0.20892895533746025</v>
      </c>
      <c r="J56" s="16">
        <f t="shared" si="18"/>
        <v>0</v>
      </c>
      <c r="K56" s="16">
        <f t="shared" si="18"/>
        <v>6.4042541303090436E-2</v>
      </c>
      <c r="L56" s="16">
        <f>L55/$M55</f>
        <v>3.626272001158037E-3</v>
      </c>
      <c r="M56" s="17">
        <f t="shared" si="0"/>
        <v>0.99999999999999978</v>
      </c>
    </row>
    <row r="58" spans="1:14" ht="20.100000000000001" customHeight="1" x14ac:dyDescent="0.25">
      <c r="A58" s="48"/>
      <c r="B58" s="18" t="s">
        <v>43</v>
      </c>
      <c r="C58" s="19">
        <f>C3+C6+C9+C12+C15+C18+C21+C24+C27+C30+C33+C36+C39+C42+C45+C48+C51+C54</f>
        <v>786.50000000000011</v>
      </c>
      <c r="D58" s="19">
        <f t="shared" ref="D58:M58" si="19">D3+D6+D9+D12+D15+D18+D21+D24+D27+D30+D33+D36+D39+D42+D45+D48+D51+D54</f>
        <v>0</v>
      </c>
      <c r="E58" s="19">
        <f t="shared" si="19"/>
        <v>1.2</v>
      </c>
      <c r="F58" s="19">
        <f t="shared" si="19"/>
        <v>1238.4000000000001</v>
      </c>
      <c r="G58" s="19">
        <f t="shared" si="19"/>
        <v>2915.8000000000006</v>
      </c>
      <c r="H58" s="19">
        <f t="shared" si="19"/>
        <v>2586</v>
      </c>
      <c r="I58" s="19">
        <f t="shared" si="19"/>
        <v>15164.4</v>
      </c>
      <c r="J58" s="19">
        <f t="shared" si="19"/>
        <v>0</v>
      </c>
      <c r="K58" s="19">
        <f t="shared" si="19"/>
        <v>2100.9</v>
      </c>
      <c r="L58" s="19">
        <f t="shared" si="19"/>
        <v>378.20000000000005</v>
      </c>
      <c r="M58" s="19">
        <f t="shared" si="19"/>
        <v>25171.400000000005</v>
      </c>
      <c r="N58" s="20">
        <f>SUM(C58:L58)</f>
        <v>25171.400000000005</v>
      </c>
    </row>
    <row r="59" spans="1:14" ht="20.100000000000001" customHeight="1" x14ac:dyDescent="0.25">
      <c r="A59" s="48"/>
      <c r="B59" s="18" t="s">
        <v>44</v>
      </c>
      <c r="C59" s="21">
        <f>AVERAGE(C5,C8,C11,C14,C17,C20,C23,C26,C29,C32,C35,C38,C41,C44,C47,C50,C53,C56)</f>
        <v>0</v>
      </c>
      <c r="D59" s="21">
        <f t="shared" ref="D59:M59" si="20">AVERAGE(D5,D8,D11,D14,D17,D20,D23,D26,D29,D32,D35,D38,D41,D44,D47,D50,D53,D56)</f>
        <v>0</v>
      </c>
      <c r="E59" s="21">
        <f t="shared" si="20"/>
        <v>0</v>
      </c>
      <c r="F59" s="21">
        <f t="shared" si="20"/>
        <v>5.0724429986642883E-3</v>
      </c>
      <c r="G59" s="21">
        <f t="shared" si="20"/>
        <v>0.1120005643566451</v>
      </c>
      <c r="H59" s="21">
        <f t="shared" si="20"/>
        <v>0.23587607422452159</v>
      </c>
      <c r="I59" s="21">
        <f t="shared" si="20"/>
        <v>0.58385333353774294</v>
      </c>
      <c r="J59" s="21">
        <f t="shared" si="20"/>
        <v>0</v>
      </c>
      <c r="K59" s="21">
        <f t="shared" si="20"/>
        <v>6.2028387126256433E-2</v>
      </c>
      <c r="L59" s="21">
        <f t="shared" si="20"/>
        <v>1.1691977561695791E-3</v>
      </c>
      <c r="M59" s="21">
        <f t="shared" si="20"/>
        <v>1</v>
      </c>
      <c r="N59" s="22">
        <f>SUM(C59:L59)</f>
        <v>0.99999999999999989</v>
      </c>
    </row>
    <row r="60" spans="1:14" ht="20.100000000000001" customHeight="1" x14ac:dyDescent="0.25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0"/>
    </row>
    <row r="61" spans="1:14" s="32" customFormat="1" ht="20.100000000000001" customHeight="1" x14ac:dyDescent="0.25">
      <c r="A61" s="69" t="s">
        <v>2</v>
      </c>
      <c r="B61" s="70"/>
      <c r="C61" s="27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9">
        <v>10</v>
      </c>
      <c r="M61" s="30" t="s">
        <v>3</v>
      </c>
      <c r="N61" s="31"/>
    </row>
    <row r="62" spans="1:14" s="32" customFormat="1" ht="48" x14ac:dyDescent="0.25">
      <c r="A62" s="71" t="s">
        <v>45</v>
      </c>
      <c r="B62" s="72"/>
      <c r="C62" s="33" t="s">
        <v>46</v>
      </c>
      <c r="D62" s="34" t="s">
        <v>47</v>
      </c>
      <c r="E62" s="34" t="s">
        <v>48</v>
      </c>
      <c r="F62" s="34" t="s">
        <v>49</v>
      </c>
      <c r="G62" s="34" t="s">
        <v>50</v>
      </c>
      <c r="H62" s="34" t="s">
        <v>51</v>
      </c>
      <c r="I62" s="34" t="s">
        <v>52</v>
      </c>
      <c r="J62" s="34" t="s">
        <v>53</v>
      </c>
      <c r="K62" s="34" t="s">
        <v>54</v>
      </c>
      <c r="L62" s="35" t="s">
        <v>55</v>
      </c>
      <c r="M62" s="36"/>
      <c r="N62" s="31"/>
    </row>
    <row r="63" spans="1:14" ht="20.100000000000001" customHeight="1" x14ac:dyDescent="0.25">
      <c r="A63" s="75" t="s">
        <v>56</v>
      </c>
      <c r="B63" s="68"/>
      <c r="C63" s="37">
        <f>IF(C58&gt;0,IFERROR((C3+C6+C9+C12+C15+C18+C21+C24+C27+C30+C33+C36+C39+C42+C45+C48+C51+C54)*AVERAGE(C5,C8,C11,C14,C17,C20,C23,C26,C29,C32,C35,C38,C41,C44,C47,C50,C53,C56)/C58,0),0)</f>
        <v>0</v>
      </c>
      <c r="D63" s="38">
        <f t="shared" ref="D63:L63" si="21">IF(D58&gt;0,IFERROR((D3+D6+D9+D12+D15+D18+D21+D24+D27+D30+D33+D36+D39+D42+D45+D48+D51+D54)*AVERAGE(D5,D8,D11,D14,D17,D20,D23,D26,D29,D32,D35,D38,D41,D44,D47,D50,D53,D56)/D58,0),0)</f>
        <v>0</v>
      </c>
      <c r="E63" s="38">
        <f t="shared" si="21"/>
        <v>0</v>
      </c>
      <c r="F63" s="38">
        <f t="shared" si="21"/>
        <v>5.0724429986642883E-3</v>
      </c>
      <c r="G63" s="38">
        <f t="shared" si="21"/>
        <v>0.1120005643566451</v>
      </c>
      <c r="H63" s="38">
        <f t="shared" si="21"/>
        <v>0.23587607422452159</v>
      </c>
      <c r="I63" s="38">
        <f t="shared" si="21"/>
        <v>0.58385333353774294</v>
      </c>
      <c r="J63" s="38">
        <f t="shared" si="21"/>
        <v>0</v>
      </c>
      <c r="K63" s="38">
        <f t="shared" si="21"/>
        <v>6.2028387126256433E-2</v>
      </c>
      <c r="L63" s="39">
        <f t="shared" si="21"/>
        <v>1.1691977561695791E-3</v>
      </c>
      <c r="M63" s="40">
        <f>IF(M58&gt;0,(M$5*M3+M$8*M6+M$11*M9+M$14*M12+M$17*M15+M$20*M18+M$23*M21+M$26*M24+M$29*M27+M$32*M30+M$35*M33+M$38*M36+M$41*M39+M$44*M42+M$47*M45+M$50*M48+M$53*M51+M$56*M54)/M58,0)</f>
        <v>0.99999999999999989</v>
      </c>
      <c r="N63" s="22">
        <f>SUM(C63:L63)</f>
        <v>0.99999999999999989</v>
      </c>
    </row>
  </sheetData>
  <mergeCells count="3">
    <mergeCell ref="A61:B61"/>
    <mergeCell ref="A62:B62"/>
    <mergeCell ref="A63:B63"/>
  </mergeCells>
  <conditionalFormatting sqref="C58:N60 C63:N63">
    <cfRule type="cellIs" dxfId="1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4"/>
  <sheetViews>
    <sheetView topLeftCell="A10" zoomScale="70" zoomScaleNormal="70" workbookViewId="0">
      <selection activeCell="T26" sqref="T26"/>
    </sheetView>
  </sheetViews>
  <sheetFormatPr baseColWidth="10" defaultColWidth="8.7109375" defaultRowHeight="15" customHeight="1" x14ac:dyDescent="0.25"/>
  <cols>
    <col min="1" max="1" width="13.7109375" style="23" customWidth="1"/>
    <col min="2" max="2" width="10.7109375" style="3" customWidth="1"/>
    <col min="3" max="12" width="12.85546875" style="3" customWidth="1"/>
    <col min="13" max="16384" width="8.7109375" style="3"/>
  </cols>
  <sheetData>
    <row r="1" spans="1:13" ht="20.100000000000001" customHeight="1" x14ac:dyDescent="0.25">
      <c r="A1" s="1" t="s">
        <v>0</v>
      </c>
      <c r="B1" s="2">
        <f>[3]Input!B1</f>
        <v>4</v>
      </c>
      <c r="C1" s="2" t="str">
        <f>+[4]Resumen!$C$1</f>
        <v>2024-2025</v>
      </c>
    </row>
    <row r="2" spans="1:13" ht="20.100000000000001" customHeight="1" x14ac:dyDescent="0.25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4" t="s">
        <v>3</v>
      </c>
    </row>
    <row r="3" spans="1:13" ht="15" customHeight="1" x14ac:dyDescent="0.25">
      <c r="A3" s="7" t="s">
        <v>4</v>
      </c>
      <c r="B3" s="8" t="s">
        <v>5</v>
      </c>
      <c r="C3" s="53">
        <v>0</v>
      </c>
      <c r="D3" s="53">
        <v>0</v>
      </c>
      <c r="E3" s="53">
        <v>0.1</v>
      </c>
      <c r="F3" s="53">
        <v>91.1</v>
      </c>
      <c r="G3" s="53">
        <v>168.3</v>
      </c>
      <c r="H3" s="53">
        <v>125.7</v>
      </c>
      <c r="I3" s="53">
        <v>1214.6000000000001</v>
      </c>
      <c r="J3" s="53">
        <v>0</v>
      </c>
      <c r="K3" s="53">
        <v>181.89999999999998</v>
      </c>
      <c r="L3" s="53">
        <v>33.299999999999997</v>
      </c>
      <c r="M3" s="10">
        <f t="shared" ref="M3:M56" si="0">SUM(C3:L3)</f>
        <v>1815.0000000000002</v>
      </c>
    </row>
    <row r="4" spans="1:13" ht="15" customHeight="1" x14ac:dyDescent="0.25">
      <c r="A4" s="11" t="s">
        <v>6</v>
      </c>
      <c r="B4" s="8" t="s">
        <v>7</v>
      </c>
      <c r="C4" s="54">
        <v>0</v>
      </c>
      <c r="D4" s="54">
        <v>0</v>
      </c>
      <c r="E4" s="54">
        <v>0</v>
      </c>
      <c r="F4" s="54">
        <v>0.78768994277193638</v>
      </c>
      <c r="G4" s="54">
        <v>2.4998034640665932</v>
      </c>
      <c r="H4" s="54">
        <v>8.4312960667328554</v>
      </c>
      <c r="I4" s="54">
        <v>104.19460748663047</v>
      </c>
      <c r="J4" s="54">
        <v>0</v>
      </c>
      <c r="K4" s="54">
        <v>0.86466422253430597</v>
      </c>
      <c r="L4" s="54">
        <v>3.1379569272011798E-2</v>
      </c>
      <c r="M4" s="13">
        <f t="shared" si="0"/>
        <v>116.80944075200816</v>
      </c>
    </row>
    <row r="5" spans="1:13" ht="15" customHeight="1" x14ac:dyDescent="0.25">
      <c r="A5" s="14"/>
      <c r="B5" s="15" t="s">
        <v>8</v>
      </c>
      <c r="C5" s="16">
        <f>C4/$M4</f>
        <v>0</v>
      </c>
      <c r="D5" s="16">
        <f t="shared" ref="D5:K5" si="1">D4/$M4</f>
        <v>0</v>
      </c>
      <c r="E5" s="16">
        <f t="shared" si="1"/>
        <v>0</v>
      </c>
      <c r="F5" s="16">
        <f t="shared" si="1"/>
        <v>6.7433756869381689E-3</v>
      </c>
      <c r="G5" s="16">
        <f t="shared" si="1"/>
        <v>2.1400697135206662E-2</v>
      </c>
      <c r="H5" s="16">
        <f t="shared" si="1"/>
        <v>7.2179919811728971E-2</v>
      </c>
      <c r="I5" s="16">
        <f t="shared" si="1"/>
        <v>0.8920050195928978</v>
      </c>
      <c r="J5" s="16">
        <f t="shared" si="1"/>
        <v>0</v>
      </c>
      <c r="K5" s="16">
        <f t="shared" si="1"/>
        <v>7.4023487910538678E-3</v>
      </c>
      <c r="L5" s="16">
        <f>L4/$M4</f>
        <v>2.686389821746692E-4</v>
      </c>
      <c r="M5" s="17">
        <f t="shared" si="0"/>
        <v>1.0000000000000002</v>
      </c>
    </row>
    <row r="6" spans="1:13" ht="15" customHeight="1" x14ac:dyDescent="0.25">
      <c r="A6" s="7" t="s">
        <v>9</v>
      </c>
      <c r="B6" s="8" t="s">
        <v>5</v>
      </c>
      <c r="C6" s="53">
        <v>0</v>
      </c>
      <c r="D6" s="53">
        <v>0</v>
      </c>
      <c r="E6" s="53">
        <v>0.1</v>
      </c>
      <c r="F6" s="53">
        <v>63.6</v>
      </c>
      <c r="G6" s="53">
        <v>135.4</v>
      </c>
      <c r="H6" s="53">
        <v>98.2</v>
      </c>
      <c r="I6" s="53">
        <v>956.19999999999993</v>
      </c>
      <c r="J6" s="53">
        <v>0</v>
      </c>
      <c r="K6" s="53">
        <v>139.69999999999999</v>
      </c>
      <c r="L6" s="53">
        <v>19.400000000000002</v>
      </c>
      <c r="M6" s="10">
        <f t="shared" si="0"/>
        <v>1412.6000000000001</v>
      </c>
    </row>
    <row r="7" spans="1:13" ht="15" customHeight="1" x14ac:dyDescent="0.25">
      <c r="A7" s="11" t="s">
        <v>10</v>
      </c>
      <c r="B7" s="8" t="s">
        <v>7</v>
      </c>
      <c r="C7" s="54">
        <v>0</v>
      </c>
      <c r="D7" s="54">
        <v>0</v>
      </c>
      <c r="E7" s="54">
        <v>0</v>
      </c>
      <c r="F7" s="54">
        <v>0.39343050046572081</v>
      </c>
      <c r="G7" s="54">
        <v>2.8189837997523934</v>
      </c>
      <c r="H7" s="54">
        <v>7.0686258076396484</v>
      </c>
      <c r="I7" s="54">
        <v>108.91097930029535</v>
      </c>
      <c r="J7" s="54">
        <v>0</v>
      </c>
      <c r="K7" s="54">
        <v>0.58698857099822721</v>
      </c>
      <c r="L7" s="54">
        <v>1.3049910329179459E-2</v>
      </c>
      <c r="M7" s="13">
        <f t="shared" si="0"/>
        <v>119.79205788948052</v>
      </c>
    </row>
    <row r="8" spans="1:13" ht="15" customHeight="1" x14ac:dyDescent="0.25">
      <c r="A8" s="14"/>
      <c r="B8" s="15" t="s">
        <v>8</v>
      </c>
      <c r="C8" s="16">
        <f>C7/$M7</f>
        <v>0</v>
      </c>
      <c r="D8" s="16">
        <f t="shared" ref="D8:K8" si="2">D7/$M7</f>
        <v>0</v>
      </c>
      <c r="E8" s="16">
        <f t="shared" si="2"/>
        <v>0</v>
      </c>
      <c r="F8" s="16">
        <f t="shared" si="2"/>
        <v>3.2842786691977327E-3</v>
      </c>
      <c r="G8" s="16">
        <f t="shared" si="2"/>
        <v>2.3532309649051793E-2</v>
      </c>
      <c r="H8" s="16">
        <f t="shared" si="2"/>
        <v>5.9007466205824123E-2</v>
      </c>
      <c r="I8" s="16">
        <f t="shared" si="2"/>
        <v>0.90916694494701822</v>
      </c>
      <c r="J8" s="16">
        <f t="shared" si="2"/>
        <v>0</v>
      </c>
      <c r="K8" s="16">
        <f t="shared" si="2"/>
        <v>4.900062502806151E-3</v>
      </c>
      <c r="L8" s="16">
        <f>L7/$M7</f>
        <v>1.0893802610202451E-4</v>
      </c>
      <c r="M8" s="17">
        <f t="shared" si="0"/>
        <v>1.0000000000000002</v>
      </c>
    </row>
    <row r="9" spans="1:13" ht="15" customHeight="1" x14ac:dyDescent="0.25">
      <c r="A9" s="7" t="s">
        <v>11</v>
      </c>
      <c r="B9" s="8" t="s">
        <v>5</v>
      </c>
      <c r="C9" s="53">
        <v>15.4</v>
      </c>
      <c r="D9" s="53">
        <v>0</v>
      </c>
      <c r="E9" s="53">
        <v>0.1</v>
      </c>
      <c r="F9" s="53">
        <v>53.800000000000004</v>
      </c>
      <c r="G9" s="53">
        <v>232.1</v>
      </c>
      <c r="H9" s="53">
        <v>103.69999999999999</v>
      </c>
      <c r="I9" s="53">
        <v>676.1</v>
      </c>
      <c r="J9" s="53">
        <v>0</v>
      </c>
      <c r="K9" s="53">
        <v>117.00000000000001</v>
      </c>
      <c r="L9" s="53">
        <v>23.8</v>
      </c>
      <c r="M9" s="10">
        <f t="shared" si="0"/>
        <v>1222</v>
      </c>
    </row>
    <row r="10" spans="1:13" ht="15" customHeight="1" x14ac:dyDescent="0.25">
      <c r="A10" s="11" t="s">
        <v>12</v>
      </c>
      <c r="B10" s="8" t="s">
        <v>7</v>
      </c>
      <c r="C10" s="54">
        <v>0</v>
      </c>
      <c r="D10" s="54">
        <v>0</v>
      </c>
      <c r="E10" s="54">
        <v>0</v>
      </c>
      <c r="F10" s="54">
        <v>0.76885946248287862</v>
      </c>
      <c r="G10" s="54">
        <v>13.079745038836686</v>
      </c>
      <c r="H10" s="54">
        <v>8.7256703994192151</v>
      </c>
      <c r="I10" s="54">
        <v>69.221194890960419</v>
      </c>
      <c r="J10" s="54">
        <v>0</v>
      </c>
      <c r="K10" s="54">
        <v>0.40242136105575099</v>
      </c>
      <c r="L10" s="54">
        <v>2.6592971335610782E-2</v>
      </c>
      <c r="M10" s="13">
        <f t="shared" si="0"/>
        <v>92.224484124090566</v>
      </c>
    </row>
    <row r="11" spans="1:13" ht="15" customHeight="1" x14ac:dyDescent="0.25">
      <c r="A11" s="14"/>
      <c r="B11" s="15" t="s">
        <v>8</v>
      </c>
      <c r="C11" s="16">
        <f>C10/$M10</f>
        <v>0</v>
      </c>
      <c r="D11" s="16">
        <f t="shared" ref="D11:K11" si="3">D10/$M10</f>
        <v>0</v>
      </c>
      <c r="E11" s="16">
        <f t="shared" si="3"/>
        <v>0</v>
      </c>
      <c r="F11" s="16">
        <f t="shared" si="3"/>
        <v>8.336825841696845E-3</v>
      </c>
      <c r="G11" s="16">
        <f t="shared" si="3"/>
        <v>0.14182508216839176</v>
      </c>
      <c r="H11" s="16">
        <f t="shared" si="3"/>
        <v>9.4613382577218727E-2</v>
      </c>
      <c r="I11" s="16">
        <f t="shared" si="3"/>
        <v>0.7505728608665504</v>
      </c>
      <c r="J11" s="16">
        <f t="shared" si="3"/>
        <v>0</v>
      </c>
      <c r="K11" s="16">
        <f t="shared" si="3"/>
        <v>4.3634980979051297E-3</v>
      </c>
      <c r="L11" s="16">
        <f>L10/$M10</f>
        <v>2.8835044823703445E-4</v>
      </c>
      <c r="M11" s="17">
        <f t="shared" si="0"/>
        <v>1</v>
      </c>
    </row>
    <row r="12" spans="1:13" ht="15" customHeight="1" x14ac:dyDescent="0.25">
      <c r="A12" s="7" t="s">
        <v>13</v>
      </c>
      <c r="B12" s="8" t="s">
        <v>5</v>
      </c>
      <c r="C12" s="53">
        <v>0</v>
      </c>
      <c r="D12" s="53">
        <v>0</v>
      </c>
      <c r="E12" s="53">
        <v>0.1</v>
      </c>
      <c r="F12" s="53">
        <v>74.2</v>
      </c>
      <c r="G12" s="53">
        <v>131</v>
      </c>
      <c r="H12" s="53">
        <v>105.5</v>
      </c>
      <c r="I12" s="53">
        <v>1038.3999999999999</v>
      </c>
      <c r="J12" s="53">
        <v>0</v>
      </c>
      <c r="K12" s="53">
        <v>150.09999999999997</v>
      </c>
      <c r="L12" s="53">
        <v>29.800000000000004</v>
      </c>
      <c r="M12" s="10">
        <f t="shared" si="0"/>
        <v>1529.0999999999997</v>
      </c>
    </row>
    <row r="13" spans="1:13" ht="15" customHeight="1" x14ac:dyDescent="0.25">
      <c r="A13" s="11" t="s">
        <v>14</v>
      </c>
      <c r="B13" s="8" t="s">
        <v>7</v>
      </c>
      <c r="C13" s="54">
        <v>0</v>
      </c>
      <c r="D13" s="54">
        <v>0</v>
      </c>
      <c r="E13" s="54">
        <v>0</v>
      </c>
      <c r="F13" s="54">
        <v>0.49849123822432695</v>
      </c>
      <c r="G13" s="54">
        <v>1.854875819130624</v>
      </c>
      <c r="H13" s="54">
        <v>7.3767175774305827</v>
      </c>
      <c r="I13" s="54">
        <v>113.16700509291252</v>
      </c>
      <c r="J13" s="54">
        <v>0</v>
      </c>
      <c r="K13" s="54">
        <v>0.67393839991815074</v>
      </c>
      <c r="L13" s="54">
        <v>4.1350989619405976E-2</v>
      </c>
      <c r="M13" s="13">
        <f t="shared" si="0"/>
        <v>123.61237911723561</v>
      </c>
    </row>
    <row r="14" spans="1:13" ht="15" customHeight="1" x14ac:dyDescent="0.25">
      <c r="A14" s="14"/>
      <c r="B14" s="15" t="s">
        <v>8</v>
      </c>
      <c r="C14" s="16">
        <f>C13/$M13</f>
        <v>0</v>
      </c>
      <c r="D14" s="16">
        <f t="shared" ref="D14:K14" si="4">D13/$M13</f>
        <v>0</v>
      </c>
      <c r="E14" s="16">
        <f t="shared" si="4"/>
        <v>0</v>
      </c>
      <c r="F14" s="16">
        <f t="shared" si="4"/>
        <v>4.0326967394709824E-3</v>
      </c>
      <c r="G14" s="16">
        <f t="shared" si="4"/>
        <v>1.500558303607631E-2</v>
      </c>
      <c r="H14" s="16">
        <f t="shared" si="4"/>
        <v>5.9676204196623436E-2</v>
      </c>
      <c r="I14" s="16">
        <f t="shared" si="4"/>
        <v>0.91549896459466606</v>
      </c>
      <c r="J14" s="16">
        <f t="shared" si="4"/>
        <v>0</v>
      </c>
      <c r="K14" s="16">
        <f t="shared" si="4"/>
        <v>5.4520300048507171E-3</v>
      </c>
      <c r="L14" s="16">
        <f>L13/$M13</f>
        <v>3.3452142831251675E-4</v>
      </c>
      <c r="M14" s="17">
        <f t="shared" si="0"/>
        <v>1</v>
      </c>
    </row>
    <row r="15" spans="1:13" ht="15" customHeight="1" x14ac:dyDescent="0.25">
      <c r="A15" s="7" t="s">
        <v>15</v>
      </c>
      <c r="B15" s="8" t="s">
        <v>5</v>
      </c>
      <c r="C15" s="53">
        <v>0</v>
      </c>
      <c r="D15" s="53">
        <v>0</v>
      </c>
      <c r="E15" s="53">
        <v>0</v>
      </c>
      <c r="F15" s="53">
        <v>63</v>
      </c>
      <c r="G15" s="53">
        <v>126.2</v>
      </c>
      <c r="H15" s="53">
        <v>92</v>
      </c>
      <c r="I15" s="53">
        <v>909.89999999999986</v>
      </c>
      <c r="J15" s="53">
        <v>0</v>
      </c>
      <c r="K15" s="53">
        <v>134.30000000000001</v>
      </c>
      <c r="L15" s="53">
        <v>18.599999999999998</v>
      </c>
      <c r="M15" s="10">
        <f t="shared" si="0"/>
        <v>1343.9999999999998</v>
      </c>
    </row>
    <row r="16" spans="1:13" ht="15" customHeight="1" x14ac:dyDescent="0.25">
      <c r="A16" s="11" t="s">
        <v>16</v>
      </c>
      <c r="B16" s="8" t="s">
        <v>7</v>
      </c>
      <c r="C16" s="54">
        <v>0</v>
      </c>
      <c r="D16" s="54">
        <v>0</v>
      </c>
      <c r="E16" s="54">
        <v>0</v>
      </c>
      <c r="F16" s="54">
        <v>0.32156142490419004</v>
      </c>
      <c r="G16" s="54">
        <v>2.5754777182163036</v>
      </c>
      <c r="H16" s="54">
        <v>6.2998084311369524</v>
      </c>
      <c r="I16" s="54">
        <v>98.959631615260818</v>
      </c>
      <c r="J16" s="54">
        <v>0</v>
      </c>
      <c r="K16" s="54">
        <v>0.58697075981895974</v>
      </c>
      <c r="L16" s="54">
        <v>8.1943144847387295E-3</v>
      </c>
      <c r="M16" s="13">
        <f t="shared" si="0"/>
        <v>108.75164426382196</v>
      </c>
    </row>
    <row r="17" spans="1:13" ht="15" customHeight="1" x14ac:dyDescent="0.25">
      <c r="A17" s="14"/>
      <c r="B17" s="15" t="s">
        <v>8</v>
      </c>
      <c r="C17" s="16">
        <f>C16/$M16</f>
        <v>0</v>
      </c>
      <c r="D17" s="16">
        <f t="shared" ref="D17:K17" si="5">D16/$M16</f>
        <v>0</v>
      </c>
      <c r="E17" s="16">
        <f t="shared" si="5"/>
        <v>0</v>
      </c>
      <c r="F17" s="16">
        <f t="shared" si="5"/>
        <v>2.9568419593188882E-3</v>
      </c>
      <c r="G17" s="16">
        <f t="shared" si="5"/>
        <v>2.3682195663804587E-2</v>
      </c>
      <c r="H17" s="16">
        <f t="shared" si="5"/>
        <v>5.7928397071902372E-2</v>
      </c>
      <c r="I17" s="16">
        <f t="shared" si="5"/>
        <v>0.90995986575792287</v>
      </c>
      <c r="J17" s="16">
        <f t="shared" si="5"/>
        <v>0</v>
      </c>
      <c r="K17" s="16">
        <f t="shared" si="5"/>
        <v>5.3973506680507757E-3</v>
      </c>
      <c r="L17" s="16">
        <f>L16/$M16</f>
        <v>7.5348879000487019E-5</v>
      </c>
      <c r="M17" s="17">
        <f t="shared" si="0"/>
        <v>1</v>
      </c>
    </row>
    <row r="18" spans="1:13" ht="15" customHeight="1" x14ac:dyDescent="0.25">
      <c r="A18" s="7" t="s">
        <v>17</v>
      </c>
      <c r="B18" s="8" t="s">
        <v>5</v>
      </c>
      <c r="C18" s="53">
        <v>15.6</v>
      </c>
      <c r="D18" s="53">
        <v>0</v>
      </c>
      <c r="E18" s="53">
        <v>0.1</v>
      </c>
      <c r="F18" s="53">
        <v>55</v>
      </c>
      <c r="G18" s="53">
        <v>235.3</v>
      </c>
      <c r="H18" s="53">
        <v>105.3</v>
      </c>
      <c r="I18" s="53">
        <v>687.09999999999991</v>
      </c>
      <c r="J18" s="53">
        <v>0</v>
      </c>
      <c r="K18" s="53">
        <v>118.60000000000001</v>
      </c>
      <c r="L18" s="53">
        <v>23.4</v>
      </c>
      <c r="M18" s="10">
        <f t="shared" si="0"/>
        <v>1240.3999999999999</v>
      </c>
    </row>
    <row r="19" spans="1:13" ht="15" customHeight="1" x14ac:dyDescent="0.25">
      <c r="A19" s="11" t="s">
        <v>18</v>
      </c>
      <c r="B19" s="8" t="s">
        <v>7</v>
      </c>
      <c r="C19" s="54">
        <v>0</v>
      </c>
      <c r="D19" s="54">
        <v>0</v>
      </c>
      <c r="E19" s="54">
        <v>0</v>
      </c>
      <c r="F19" s="54">
        <v>0.7801191229603921</v>
      </c>
      <c r="G19" s="54">
        <v>12.71511222944747</v>
      </c>
      <c r="H19" s="54">
        <v>8.53664795214614</v>
      </c>
      <c r="I19" s="54">
        <v>66.115527068867635</v>
      </c>
      <c r="J19" s="54">
        <v>0</v>
      </c>
      <c r="K19" s="54">
        <v>0.39448201869483324</v>
      </c>
      <c r="L19" s="54">
        <v>2.2929193397514869E-2</v>
      </c>
      <c r="M19" s="13">
        <f t="shared" si="0"/>
        <v>88.564817585513978</v>
      </c>
    </row>
    <row r="20" spans="1:13" ht="15" customHeight="1" x14ac:dyDescent="0.25">
      <c r="A20" s="14"/>
      <c r="B20" s="15" t="s">
        <v>8</v>
      </c>
      <c r="C20" s="16">
        <f>C19/$M19</f>
        <v>0</v>
      </c>
      <c r="D20" s="16">
        <f t="shared" ref="D20:K20" si="6">D19/$M19</f>
        <v>0</v>
      </c>
      <c r="E20" s="16">
        <f t="shared" si="6"/>
        <v>0</v>
      </c>
      <c r="F20" s="16">
        <f t="shared" si="6"/>
        <v>8.8084540140010575E-3</v>
      </c>
      <c r="G20" s="16">
        <f t="shared" si="6"/>
        <v>0.14356843469101443</v>
      </c>
      <c r="H20" s="16">
        <f t="shared" si="6"/>
        <v>9.6388703605735523E-2</v>
      </c>
      <c r="I20" s="16">
        <f t="shared" si="6"/>
        <v>0.74652134867245257</v>
      </c>
      <c r="J20" s="16">
        <f t="shared" si="6"/>
        <v>0</v>
      </c>
      <c r="K20" s="16">
        <f t="shared" si="6"/>
        <v>4.4541617026867377E-3</v>
      </c>
      <c r="L20" s="16">
        <f>L19/$M19</f>
        <v>2.5889731410981039E-4</v>
      </c>
      <c r="M20" s="17">
        <f t="shared" si="0"/>
        <v>1.0000000000000002</v>
      </c>
    </row>
    <row r="21" spans="1:13" ht="15" customHeight="1" x14ac:dyDescent="0.25">
      <c r="A21" s="7" t="s">
        <v>19</v>
      </c>
      <c r="B21" s="8" t="s">
        <v>5</v>
      </c>
      <c r="C21" s="53">
        <v>0</v>
      </c>
      <c r="D21" s="53">
        <v>0</v>
      </c>
      <c r="E21" s="53">
        <v>0</v>
      </c>
      <c r="F21" s="53">
        <v>58.199999999999996</v>
      </c>
      <c r="G21" s="53">
        <v>95.4</v>
      </c>
      <c r="H21" s="53">
        <v>86.199999999999989</v>
      </c>
      <c r="I21" s="53">
        <v>855.40000000000009</v>
      </c>
      <c r="J21" s="53">
        <v>0</v>
      </c>
      <c r="K21" s="53">
        <v>127.8</v>
      </c>
      <c r="L21" s="53">
        <v>18.899999999999999</v>
      </c>
      <c r="M21" s="10">
        <f t="shared" si="0"/>
        <v>1241.9000000000001</v>
      </c>
    </row>
    <row r="22" spans="1:13" ht="15" customHeight="1" x14ac:dyDescent="0.25">
      <c r="A22" s="11" t="s">
        <v>20</v>
      </c>
      <c r="B22" s="8" t="s">
        <v>7</v>
      </c>
      <c r="C22" s="54">
        <v>0</v>
      </c>
      <c r="D22" s="54">
        <v>0</v>
      </c>
      <c r="E22" s="54">
        <v>0</v>
      </c>
      <c r="F22" s="54">
        <v>0.19354019020357782</v>
      </c>
      <c r="G22" s="54">
        <v>1.6021169919309028</v>
      </c>
      <c r="H22" s="54">
        <v>5.0070940140907965</v>
      </c>
      <c r="I22" s="54">
        <v>80.193790131347825</v>
      </c>
      <c r="J22" s="54">
        <v>0</v>
      </c>
      <c r="K22" s="54">
        <v>0.47580989489041503</v>
      </c>
      <c r="L22" s="54">
        <v>8.0279859425640421E-3</v>
      </c>
      <c r="M22" s="13">
        <f t="shared" si="0"/>
        <v>87.480379208406077</v>
      </c>
    </row>
    <row r="23" spans="1:13" ht="15" customHeight="1" x14ac:dyDescent="0.25">
      <c r="A23" s="14"/>
      <c r="B23" s="15" t="s">
        <v>8</v>
      </c>
      <c r="C23" s="16">
        <f>C22/$M22</f>
        <v>0</v>
      </c>
      <c r="D23" s="16">
        <f t="shared" ref="D23:K23" si="7">D22/$M22</f>
        <v>0</v>
      </c>
      <c r="E23" s="16">
        <f t="shared" si="7"/>
        <v>0</v>
      </c>
      <c r="F23" s="16">
        <f t="shared" si="7"/>
        <v>2.2123839877568837E-3</v>
      </c>
      <c r="G23" s="16">
        <f t="shared" si="7"/>
        <v>1.8314015170352093E-2</v>
      </c>
      <c r="H23" s="16">
        <f t="shared" si="7"/>
        <v>5.7236766225741961E-2</v>
      </c>
      <c r="I23" s="16">
        <f t="shared" si="7"/>
        <v>0.91670601861819456</v>
      </c>
      <c r="J23" s="16">
        <f t="shared" si="7"/>
        <v>0</v>
      </c>
      <c r="K23" s="16">
        <f t="shared" si="7"/>
        <v>5.4390470091228637E-3</v>
      </c>
      <c r="L23" s="16">
        <f>L22/$M22</f>
        <v>9.1768988831642198E-5</v>
      </c>
      <c r="M23" s="17">
        <f t="shared" si="0"/>
        <v>1</v>
      </c>
    </row>
    <row r="24" spans="1:13" ht="15" customHeight="1" x14ac:dyDescent="0.25">
      <c r="A24" s="7" t="s">
        <v>21</v>
      </c>
      <c r="B24" s="8" t="s">
        <v>5</v>
      </c>
      <c r="C24" s="53">
        <v>0</v>
      </c>
      <c r="D24" s="53">
        <v>0</v>
      </c>
      <c r="E24" s="53">
        <v>0</v>
      </c>
      <c r="F24" s="53">
        <v>63</v>
      </c>
      <c r="G24" s="53">
        <v>126.2</v>
      </c>
      <c r="H24" s="53">
        <v>92</v>
      </c>
      <c r="I24" s="53">
        <v>909.89999999999986</v>
      </c>
      <c r="J24" s="53">
        <v>0</v>
      </c>
      <c r="K24" s="53">
        <v>134.30000000000001</v>
      </c>
      <c r="L24" s="53">
        <v>18.599999999999998</v>
      </c>
      <c r="M24" s="10">
        <f t="shared" si="0"/>
        <v>1343.9999999999998</v>
      </c>
    </row>
    <row r="25" spans="1:13" ht="15" customHeight="1" x14ac:dyDescent="0.25">
      <c r="A25" s="11" t="s">
        <v>22</v>
      </c>
      <c r="B25" s="8" t="s">
        <v>7</v>
      </c>
      <c r="C25" s="54">
        <v>0</v>
      </c>
      <c r="D25" s="54">
        <v>0</v>
      </c>
      <c r="E25" s="54">
        <v>0</v>
      </c>
      <c r="F25" s="54">
        <v>0.32156142490419004</v>
      </c>
      <c r="G25" s="54">
        <v>2.5754777182163036</v>
      </c>
      <c r="H25" s="54">
        <v>6.2998084311369524</v>
      </c>
      <c r="I25" s="54">
        <v>98.959631615260818</v>
      </c>
      <c r="J25" s="54">
        <v>0</v>
      </c>
      <c r="K25" s="54">
        <v>0.58697075981895974</v>
      </c>
      <c r="L25" s="54">
        <v>8.1943144847387295E-3</v>
      </c>
      <c r="M25" s="13">
        <f t="shared" si="0"/>
        <v>108.75164426382196</v>
      </c>
    </row>
    <row r="26" spans="1:13" ht="15" customHeight="1" x14ac:dyDescent="0.25">
      <c r="A26" s="14"/>
      <c r="B26" s="15" t="s">
        <v>8</v>
      </c>
      <c r="C26" s="16">
        <f>C25/$M25</f>
        <v>0</v>
      </c>
      <c r="D26" s="16">
        <f t="shared" ref="D26:K26" si="8">D25/$M25</f>
        <v>0</v>
      </c>
      <c r="E26" s="16">
        <f t="shared" si="8"/>
        <v>0</v>
      </c>
      <c r="F26" s="16">
        <f t="shared" si="8"/>
        <v>2.9568419593188882E-3</v>
      </c>
      <c r="G26" s="16">
        <f t="shared" si="8"/>
        <v>2.3682195663804587E-2</v>
      </c>
      <c r="H26" s="16">
        <f t="shared" si="8"/>
        <v>5.7928397071902372E-2</v>
      </c>
      <c r="I26" s="16">
        <f t="shared" si="8"/>
        <v>0.90995986575792287</v>
      </c>
      <c r="J26" s="16">
        <f t="shared" si="8"/>
        <v>0</v>
      </c>
      <c r="K26" s="16">
        <f t="shared" si="8"/>
        <v>5.3973506680507757E-3</v>
      </c>
      <c r="L26" s="16">
        <f>L25/$M25</f>
        <v>7.5348879000487019E-5</v>
      </c>
      <c r="M26" s="17">
        <f t="shared" si="0"/>
        <v>1</v>
      </c>
    </row>
    <row r="27" spans="1:13" ht="15" customHeight="1" x14ac:dyDescent="0.25">
      <c r="A27" s="7" t="s">
        <v>23</v>
      </c>
      <c r="B27" s="8" t="s">
        <v>5</v>
      </c>
      <c r="C27" s="53">
        <v>14.399999999999999</v>
      </c>
      <c r="D27" s="53">
        <v>0</v>
      </c>
      <c r="E27" s="53">
        <v>0.1</v>
      </c>
      <c r="F27" s="53">
        <v>49.100000000000009</v>
      </c>
      <c r="G27" s="53">
        <v>219</v>
      </c>
      <c r="H27" s="53">
        <v>96.7</v>
      </c>
      <c r="I27" s="53">
        <v>631</v>
      </c>
      <c r="J27" s="53">
        <v>0</v>
      </c>
      <c r="K27" s="53">
        <v>110.8</v>
      </c>
      <c r="L27" s="53">
        <v>19.900000000000002</v>
      </c>
      <c r="M27" s="10">
        <f t="shared" si="0"/>
        <v>1141</v>
      </c>
    </row>
    <row r="28" spans="1:13" ht="15" customHeight="1" x14ac:dyDescent="0.25">
      <c r="A28" s="11" t="s">
        <v>24</v>
      </c>
      <c r="B28" s="8" t="s">
        <v>7</v>
      </c>
      <c r="C28" s="54">
        <v>0</v>
      </c>
      <c r="D28" s="54">
        <v>0</v>
      </c>
      <c r="E28" s="54">
        <v>0</v>
      </c>
      <c r="F28" s="54">
        <v>0.67805551235599903</v>
      </c>
      <c r="G28" s="54">
        <v>11.426895765979944</v>
      </c>
      <c r="H28" s="54">
        <v>7.5197579581031562</v>
      </c>
      <c r="I28" s="54">
        <v>59.807866285554738</v>
      </c>
      <c r="J28" s="54">
        <v>0</v>
      </c>
      <c r="K28" s="54">
        <v>0.4005399127789131</v>
      </c>
      <c r="L28" s="54">
        <v>1.5105707636855037E-2</v>
      </c>
      <c r="M28" s="13">
        <f t="shared" si="0"/>
        <v>79.848221142409599</v>
      </c>
    </row>
    <row r="29" spans="1:13" ht="15" customHeight="1" x14ac:dyDescent="0.25">
      <c r="A29" s="14"/>
      <c r="B29" s="15" t="s">
        <v>8</v>
      </c>
      <c r="C29" s="16">
        <f>C28/$M28</f>
        <v>0</v>
      </c>
      <c r="D29" s="16">
        <f t="shared" ref="D29:K29" si="9">D28/$M28</f>
        <v>0</v>
      </c>
      <c r="E29" s="16">
        <f t="shared" si="9"/>
        <v>0</v>
      </c>
      <c r="F29" s="16">
        <f t="shared" si="9"/>
        <v>8.4918048599565473E-3</v>
      </c>
      <c r="G29" s="16">
        <f t="shared" si="9"/>
        <v>0.14310770612660279</v>
      </c>
      <c r="H29" s="16">
        <f t="shared" si="9"/>
        <v>9.4175647879389077E-2</v>
      </c>
      <c r="I29" s="16">
        <f t="shared" si="9"/>
        <v>0.74901939492036007</v>
      </c>
      <c r="J29" s="16">
        <f t="shared" si="9"/>
        <v>0</v>
      </c>
      <c r="K29" s="16">
        <f t="shared" si="9"/>
        <v>5.0162659486746568E-3</v>
      </c>
      <c r="L29" s="16">
        <f>L28/$M28</f>
        <v>1.8918026501697454E-4</v>
      </c>
      <c r="M29" s="17">
        <f t="shared" si="0"/>
        <v>1.0000000000000002</v>
      </c>
    </row>
    <row r="30" spans="1:13" ht="15" customHeight="1" x14ac:dyDescent="0.25">
      <c r="A30" s="7" t="s">
        <v>25</v>
      </c>
      <c r="B30" s="8" t="s">
        <v>5</v>
      </c>
      <c r="C30" s="53">
        <v>0</v>
      </c>
      <c r="D30" s="53">
        <v>0</v>
      </c>
      <c r="E30" s="53">
        <v>0.1</v>
      </c>
      <c r="F30" s="53">
        <v>105.30000000000001</v>
      </c>
      <c r="G30" s="53">
        <v>114.19999999999999</v>
      </c>
      <c r="H30" s="53">
        <v>127.60000000000001</v>
      </c>
      <c r="I30" s="53">
        <v>1142.7</v>
      </c>
      <c r="J30" s="53">
        <v>0</v>
      </c>
      <c r="K30" s="53">
        <v>223.7</v>
      </c>
      <c r="L30" s="53">
        <v>24.799999999999997</v>
      </c>
      <c r="M30" s="10">
        <f t="shared" si="0"/>
        <v>1738.4</v>
      </c>
    </row>
    <row r="31" spans="1:13" ht="15" customHeight="1" x14ac:dyDescent="0.25">
      <c r="A31" s="11" t="s">
        <v>26</v>
      </c>
      <c r="B31" s="8" t="s">
        <v>7</v>
      </c>
      <c r="C31" s="54">
        <v>0</v>
      </c>
      <c r="D31" s="54">
        <v>0</v>
      </c>
      <c r="E31" s="54">
        <v>0</v>
      </c>
      <c r="F31" s="54">
        <v>0.10682214126952783</v>
      </c>
      <c r="G31" s="54">
        <v>0.72845958587183723</v>
      </c>
      <c r="H31" s="54">
        <v>4.1149928574784411</v>
      </c>
      <c r="I31" s="54">
        <v>17.451053885696382</v>
      </c>
      <c r="J31" s="54">
        <v>0</v>
      </c>
      <c r="K31" s="54">
        <v>1.1000000000000227</v>
      </c>
      <c r="L31" s="54">
        <v>7.2909996296250279E-2</v>
      </c>
      <c r="M31" s="13">
        <f t="shared" si="0"/>
        <v>23.57423846661246</v>
      </c>
    </row>
    <row r="32" spans="1:13" ht="15" customHeight="1" x14ac:dyDescent="0.25">
      <c r="A32" s="14"/>
      <c r="B32" s="15" t="s">
        <v>8</v>
      </c>
      <c r="C32" s="16">
        <f>C31/$M31</f>
        <v>0</v>
      </c>
      <c r="D32" s="16">
        <f t="shared" ref="D32:K32" si="10">D31/$M31</f>
        <v>0</v>
      </c>
      <c r="E32" s="16">
        <f t="shared" si="10"/>
        <v>0</v>
      </c>
      <c r="F32" s="16">
        <f t="shared" si="10"/>
        <v>4.5313082507762474E-3</v>
      </c>
      <c r="G32" s="16">
        <f t="shared" si="10"/>
        <v>3.0900662471177356E-2</v>
      </c>
      <c r="H32" s="16">
        <f t="shared" si="10"/>
        <v>0.17455464630623768</v>
      </c>
      <c r="I32" s="16">
        <f t="shared" si="10"/>
        <v>0.74025949599228091</v>
      </c>
      <c r="J32" s="16">
        <f t="shared" si="10"/>
        <v>0</v>
      </c>
      <c r="K32" s="16">
        <f t="shared" si="10"/>
        <v>4.6661104304935329E-2</v>
      </c>
      <c r="L32" s="16">
        <f>L31/$M31</f>
        <v>3.0927826745924662E-3</v>
      </c>
      <c r="M32" s="17">
        <f t="shared" si="0"/>
        <v>1</v>
      </c>
    </row>
    <row r="33" spans="1:13" ht="15" customHeight="1" x14ac:dyDescent="0.25">
      <c r="A33" s="7" t="s">
        <v>27</v>
      </c>
      <c r="B33" s="8" t="s">
        <v>5</v>
      </c>
      <c r="C33" s="53">
        <v>0</v>
      </c>
      <c r="D33" s="53">
        <v>0</v>
      </c>
      <c r="E33" s="53">
        <v>0.1</v>
      </c>
      <c r="F33" s="53">
        <v>85.8</v>
      </c>
      <c r="G33" s="53">
        <v>91.800000000000011</v>
      </c>
      <c r="H33" s="53">
        <v>104.4</v>
      </c>
      <c r="I33" s="53">
        <v>939.9</v>
      </c>
      <c r="J33" s="53">
        <v>0</v>
      </c>
      <c r="K33" s="53">
        <v>185.8</v>
      </c>
      <c r="L33" s="53">
        <v>20.399999999999999</v>
      </c>
      <c r="M33" s="10">
        <f t="shared" si="0"/>
        <v>1428.2</v>
      </c>
    </row>
    <row r="34" spans="1:13" ht="15" customHeight="1" x14ac:dyDescent="0.25">
      <c r="A34" s="11" t="s">
        <v>28</v>
      </c>
      <c r="B34" s="8" t="s">
        <v>7</v>
      </c>
      <c r="C34" s="54">
        <v>0</v>
      </c>
      <c r="D34" s="54">
        <v>0</v>
      </c>
      <c r="E34" s="54">
        <v>0</v>
      </c>
      <c r="F34" s="54">
        <v>7.069341926426187E-2</v>
      </c>
      <c r="G34" s="54">
        <v>0.62207448396613518</v>
      </c>
      <c r="H34" s="54">
        <v>2.8909627779314206</v>
      </c>
      <c r="I34" s="54">
        <v>13.48189816357187</v>
      </c>
      <c r="J34" s="54">
        <v>0</v>
      </c>
      <c r="K34" s="54">
        <v>0.89999999999997726</v>
      </c>
      <c r="L34" s="54">
        <v>8.7326916986287806E-3</v>
      </c>
      <c r="M34" s="13">
        <f t="shared" si="0"/>
        <v>17.974361536432294</v>
      </c>
    </row>
    <row r="35" spans="1:13" ht="15" customHeight="1" x14ac:dyDescent="0.25">
      <c r="A35" s="14"/>
      <c r="B35" s="15" t="s">
        <v>8</v>
      </c>
      <c r="C35" s="16">
        <f>C34/$M34</f>
        <v>0</v>
      </c>
      <c r="D35" s="16">
        <f t="shared" ref="D35:K35" si="11">D34/$M34</f>
        <v>0</v>
      </c>
      <c r="E35" s="16">
        <f t="shared" si="11"/>
        <v>0</v>
      </c>
      <c r="F35" s="16">
        <f t="shared" si="11"/>
        <v>3.9330142058716881E-3</v>
      </c>
      <c r="G35" s="16">
        <f t="shared" si="11"/>
        <v>3.4608989181910597E-2</v>
      </c>
      <c r="H35" s="16">
        <f t="shared" si="11"/>
        <v>0.16083813447680567</v>
      </c>
      <c r="I35" s="16">
        <f t="shared" si="11"/>
        <v>0.75006270104478345</v>
      </c>
      <c r="J35" s="16">
        <f t="shared" si="11"/>
        <v>0</v>
      </c>
      <c r="K35" s="16">
        <f t="shared" si="11"/>
        <v>5.0071319538986921E-2</v>
      </c>
      <c r="L35" s="16">
        <f>L34/$M34</f>
        <v>4.858415516416791E-4</v>
      </c>
      <c r="M35" s="17">
        <f t="shared" si="0"/>
        <v>1</v>
      </c>
    </row>
    <row r="36" spans="1:13" ht="15" customHeight="1" x14ac:dyDescent="0.25">
      <c r="A36" s="7" t="s">
        <v>29</v>
      </c>
      <c r="B36" s="8" t="s">
        <v>5</v>
      </c>
      <c r="C36" s="53">
        <v>15.799999999999999</v>
      </c>
      <c r="D36" s="53">
        <v>0</v>
      </c>
      <c r="E36" s="53">
        <v>0.1</v>
      </c>
      <c r="F36" s="53">
        <v>73.900000000000006</v>
      </c>
      <c r="G36" s="53">
        <v>193.8</v>
      </c>
      <c r="H36" s="53">
        <v>106.3</v>
      </c>
      <c r="I36" s="53">
        <v>630.09999999999991</v>
      </c>
      <c r="J36" s="53">
        <v>0</v>
      </c>
      <c r="K36" s="53">
        <v>163.1</v>
      </c>
      <c r="L36" s="53">
        <v>23.900000000000002</v>
      </c>
      <c r="M36" s="10">
        <f t="shared" si="0"/>
        <v>1207</v>
      </c>
    </row>
    <row r="37" spans="1:13" ht="15" customHeight="1" x14ac:dyDescent="0.25">
      <c r="A37" s="11" t="s">
        <v>30</v>
      </c>
      <c r="B37" s="8" t="s">
        <v>7</v>
      </c>
      <c r="C37" s="54">
        <v>0</v>
      </c>
      <c r="D37" s="54">
        <v>0</v>
      </c>
      <c r="E37" s="54">
        <v>0</v>
      </c>
      <c r="F37" s="54">
        <v>7.2517929936364744E-2</v>
      </c>
      <c r="G37" s="54">
        <v>1.3075003331251907</v>
      </c>
      <c r="H37" s="54">
        <v>0.51221174796448565</v>
      </c>
      <c r="I37" s="54">
        <v>4.4922632557067352</v>
      </c>
      <c r="J37" s="54">
        <v>0</v>
      </c>
      <c r="K37" s="54">
        <v>0.69999999999998863</v>
      </c>
      <c r="L37" s="54">
        <v>6.5671965244058939E-2</v>
      </c>
      <c r="M37" s="13">
        <f t="shared" si="0"/>
        <v>7.1501652319768239</v>
      </c>
    </row>
    <row r="38" spans="1:13" ht="15" customHeight="1" x14ac:dyDescent="0.25">
      <c r="A38" s="14"/>
      <c r="B38" s="15" t="s">
        <v>8</v>
      </c>
      <c r="C38" s="16">
        <f>C37/$M37</f>
        <v>0</v>
      </c>
      <c r="D38" s="16">
        <f t="shared" ref="D38:K38" si="12">D37/$M37</f>
        <v>0</v>
      </c>
      <c r="E38" s="16">
        <f t="shared" si="12"/>
        <v>0</v>
      </c>
      <c r="F38" s="16">
        <f t="shared" si="12"/>
        <v>1.0142133444979919E-2</v>
      </c>
      <c r="G38" s="16">
        <f t="shared" si="12"/>
        <v>0.18286295361089197</v>
      </c>
      <c r="H38" s="16">
        <f t="shared" si="12"/>
        <v>7.1636351237560597E-2</v>
      </c>
      <c r="I38" s="16">
        <f t="shared" si="12"/>
        <v>0.62827404821591071</v>
      </c>
      <c r="J38" s="16">
        <f t="shared" si="12"/>
        <v>0</v>
      </c>
      <c r="K38" s="16">
        <f t="shared" si="12"/>
        <v>9.7899835498830551E-2</v>
      </c>
      <c r="L38" s="16">
        <f>L37/$M37</f>
        <v>9.1846779918262744E-3</v>
      </c>
      <c r="M38" s="17">
        <f t="shared" si="0"/>
        <v>1</v>
      </c>
    </row>
    <row r="39" spans="1:13" ht="15" customHeight="1" x14ac:dyDescent="0.25">
      <c r="A39" s="7" t="s">
        <v>31</v>
      </c>
      <c r="B39" s="8" t="s">
        <v>5</v>
      </c>
      <c r="C39" s="53">
        <v>0</v>
      </c>
      <c r="D39" s="53">
        <v>0</v>
      </c>
      <c r="E39" s="53">
        <v>0.1</v>
      </c>
      <c r="F39" s="53">
        <v>88.300000000000011</v>
      </c>
      <c r="G39" s="53">
        <v>89.399999999999991</v>
      </c>
      <c r="H39" s="53">
        <v>107</v>
      </c>
      <c r="I39" s="53">
        <v>896.50000000000011</v>
      </c>
      <c r="J39" s="53">
        <v>0</v>
      </c>
      <c r="K39" s="53">
        <v>180.2</v>
      </c>
      <c r="L39" s="53">
        <v>20.900000000000002</v>
      </c>
      <c r="M39" s="10">
        <f t="shared" si="0"/>
        <v>1382.4000000000003</v>
      </c>
    </row>
    <row r="40" spans="1:13" ht="15" customHeight="1" x14ac:dyDescent="0.25">
      <c r="A40" s="11" t="s">
        <v>32</v>
      </c>
      <c r="B40" s="8" t="s">
        <v>7</v>
      </c>
      <c r="C40" s="54">
        <v>0</v>
      </c>
      <c r="D40" s="54">
        <v>0</v>
      </c>
      <c r="E40" s="54">
        <v>0</v>
      </c>
      <c r="F40" s="54">
        <v>9.3015202431439903E-2</v>
      </c>
      <c r="G40" s="54">
        <v>0.55838984138230785</v>
      </c>
      <c r="H40" s="54">
        <v>3.0745951020798543</v>
      </c>
      <c r="I40" s="54">
        <v>13.780769698505967</v>
      </c>
      <c r="J40" s="54">
        <v>0</v>
      </c>
      <c r="K40" s="54">
        <v>0.89595901900576091</v>
      </c>
      <c r="L40" s="54">
        <v>6.5997214183398878E-2</v>
      </c>
      <c r="M40" s="13">
        <f t="shared" si="0"/>
        <v>18.46872607758873</v>
      </c>
    </row>
    <row r="41" spans="1:13" ht="15" customHeight="1" x14ac:dyDescent="0.25">
      <c r="A41" s="14"/>
      <c r="B41" s="15" t="s">
        <v>8</v>
      </c>
      <c r="C41" s="16">
        <f>C40/$M40</f>
        <v>0</v>
      </c>
      <c r="D41" s="16">
        <f t="shared" ref="D41:K41" si="13">D40/$M40</f>
        <v>0</v>
      </c>
      <c r="E41" s="16">
        <f t="shared" si="13"/>
        <v>0</v>
      </c>
      <c r="F41" s="16">
        <f t="shared" si="13"/>
        <v>5.0363626619765178E-3</v>
      </c>
      <c r="G41" s="16">
        <f t="shared" si="13"/>
        <v>3.0234345294659924E-2</v>
      </c>
      <c r="H41" s="16">
        <f t="shared" si="13"/>
        <v>0.16647575415668692</v>
      </c>
      <c r="I41" s="16">
        <f t="shared" si="13"/>
        <v>0.74616785373348171</v>
      </c>
      <c r="J41" s="16">
        <f t="shared" si="13"/>
        <v>0</v>
      </c>
      <c r="K41" s="16">
        <f t="shared" si="13"/>
        <v>4.8512226303089823E-2</v>
      </c>
      <c r="L41" s="16">
        <f>L40/$M40</f>
        <v>3.5734578501050271E-3</v>
      </c>
      <c r="M41" s="17">
        <f t="shared" si="0"/>
        <v>0.99999999999999989</v>
      </c>
    </row>
    <row r="42" spans="1:13" ht="15" customHeight="1" x14ac:dyDescent="0.25">
      <c r="A42" s="7" t="s">
        <v>33</v>
      </c>
      <c r="B42" s="8" t="s">
        <v>5</v>
      </c>
      <c r="C42" s="53">
        <v>0</v>
      </c>
      <c r="D42" s="53">
        <v>0</v>
      </c>
      <c r="E42" s="53">
        <v>0</v>
      </c>
      <c r="F42" s="53">
        <v>76.599999999999994</v>
      </c>
      <c r="G42" s="53">
        <v>77.399999999999991</v>
      </c>
      <c r="H42" s="53">
        <v>93.4</v>
      </c>
      <c r="I42" s="53">
        <v>843.9</v>
      </c>
      <c r="J42" s="53">
        <v>0</v>
      </c>
      <c r="K42" s="53">
        <v>164.09999999999997</v>
      </c>
      <c r="L42" s="53">
        <v>18.299999999999997</v>
      </c>
      <c r="M42" s="10">
        <f t="shared" si="0"/>
        <v>1273.6999999999998</v>
      </c>
    </row>
    <row r="43" spans="1:13" ht="15" customHeight="1" x14ac:dyDescent="0.25">
      <c r="A43" s="11" t="s">
        <v>34</v>
      </c>
      <c r="B43" s="8" t="s">
        <v>7</v>
      </c>
      <c r="C43" s="54">
        <v>0</v>
      </c>
      <c r="D43" s="54">
        <v>0</v>
      </c>
      <c r="E43" s="54">
        <v>0</v>
      </c>
      <c r="F43" s="54">
        <v>1.222419199935576E-2</v>
      </c>
      <c r="G43" s="54">
        <v>0.25804111548619568</v>
      </c>
      <c r="H43" s="54">
        <v>1.0592444966062828</v>
      </c>
      <c r="I43" s="54">
        <v>11.769999379766851</v>
      </c>
      <c r="J43" s="54">
        <v>0</v>
      </c>
      <c r="K43" s="54">
        <v>0.60000000000002274</v>
      </c>
      <c r="L43" s="54">
        <v>3.4360104294914873E-3</v>
      </c>
      <c r="M43" s="13">
        <f t="shared" si="0"/>
        <v>13.702945194288199</v>
      </c>
    </row>
    <row r="44" spans="1:13" ht="15" customHeight="1" x14ac:dyDescent="0.25">
      <c r="A44" s="14"/>
      <c r="B44" s="15" t="s">
        <v>8</v>
      </c>
      <c r="C44" s="16">
        <f>C43/$M43</f>
        <v>0</v>
      </c>
      <c r="D44" s="16">
        <f t="shared" ref="D44:K44" si="14">D43/$M43</f>
        <v>0</v>
      </c>
      <c r="E44" s="16">
        <f t="shared" si="14"/>
        <v>0</v>
      </c>
      <c r="F44" s="16">
        <f t="shared" si="14"/>
        <v>8.9208500990364988E-4</v>
      </c>
      <c r="G44" s="16">
        <f t="shared" si="14"/>
        <v>1.8831069658933979E-2</v>
      </c>
      <c r="H44" s="16">
        <f t="shared" si="14"/>
        <v>7.73004986583328E-2</v>
      </c>
      <c r="I44" s="16">
        <f t="shared" si="14"/>
        <v>0.85893938951700266</v>
      </c>
      <c r="J44" s="16">
        <f t="shared" si="14"/>
        <v>0</v>
      </c>
      <c r="K44" s="16">
        <f t="shared" si="14"/>
        <v>4.3786207380448465E-2</v>
      </c>
      <c r="L44" s="16">
        <f>L43/$M43</f>
        <v>2.5074977537848725E-4</v>
      </c>
      <c r="M44" s="17">
        <f t="shared" si="0"/>
        <v>1</v>
      </c>
    </row>
    <row r="45" spans="1:13" ht="15" customHeight="1" x14ac:dyDescent="0.25">
      <c r="A45" s="7" t="s">
        <v>35</v>
      </c>
      <c r="B45" s="8" t="s">
        <v>5</v>
      </c>
      <c r="C45" s="53">
        <v>16</v>
      </c>
      <c r="D45" s="53">
        <v>0</v>
      </c>
      <c r="E45" s="53">
        <v>0.1</v>
      </c>
      <c r="F45" s="53">
        <v>75.199999999999989</v>
      </c>
      <c r="G45" s="53">
        <v>196.3</v>
      </c>
      <c r="H45" s="53">
        <v>108.1</v>
      </c>
      <c r="I45" s="53">
        <v>640.4</v>
      </c>
      <c r="J45" s="53">
        <v>0</v>
      </c>
      <c r="K45" s="53">
        <v>165.5</v>
      </c>
      <c r="L45" s="53">
        <v>24.6</v>
      </c>
      <c r="M45" s="10">
        <f t="shared" si="0"/>
        <v>1226.1999999999998</v>
      </c>
    </row>
    <row r="46" spans="1:13" ht="15" customHeight="1" x14ac:dyDescent="0.25">
      <c r="A46" s="11" t="s">
        <v>36</v>
      </c>
      <c r="B46" s="8" t="s">
        <v>7</v>
      </c>
      <c r="C46" s="54">
        <v>0</v>
      </c>
      <c r="D46" s="54">
        <v>0</v>
      </c>
      <c r="E46" s="54">
        <v>0</v>
      </c>
      <c r="F46" s="54">
        <v>0.25846841570014778</v>
      </c>
      <c r="G46" s="54">
        <v>1.6304507524776728</v>
      </c>
      <c r="H46" s="54">
        <v>0.44755666602175381</v>
      </c>
      <c r="I46" s="54">
        <v>4.5209949255034907</v>
      </c>
      <c r="J46" s="54">
        <v>0</v>
      </c>
      <c r="K46" s="54">
        <v>0.65684657593553197</v>
      </c>
      <c r="L46" s="54">
        <v>6.6146547631288133E-2</v>
      </c>
      <c r="M46" s="13">
        <f t="shared" si="0"/>
        <v>7.5804638832698856</v>
      </c>
    </row>
    <row r="47" spans="1:13" ht="15" customHeight="1" x14ac:dyDescent="0.25">
      <c r="A47" s="14"/>
      <c r="B47" s="15" t="s">
        <v>8</v>
      </c>
      <c r="C47" s="16">
        <f>C46/$M46</f>
        <v>0</v>
      </c>
      <c r="D47" s="16">
        <f t="shared" ref="D47:K47" si="15">D46/$M46</f>
        <v>0</v>
      </c>
      <c r="E47" s="16">
        <f t="shared" si="15"/>
        <v>0</v>
      </c>
      <c r="F47" s="16">
        <f t="shared" si="15"/>
        <v>3.4096648922843448E-2</v>
      </c>
      <c r="G47" s="16">
        <f t="shared" si="15"/>
        <v>0.21508588096779727</v>
      </c>
      <c r="H47" s="16">
        <f t="shared" si="15"/>
        <v>5.9040801844530012E-2</v>
      </c>
      <c r="I47" s="16">
        <f t="shared" si="15"/>
        <v>0.59640082653534499</v>
      </c>
      <c r="J47" s="16">
        <f t="shared" si="15"/>
        <v>0</v>
      </c>
      <c r="K47" s="16">
        <f t="shared" si="15"/>
        <v>8.6649918270199133E-2</v>
      </c>
      <c r="L47" s="16">
        <f>L46/$M46</f>
        <v>8.7259234592851013E-3</v>
      </c>
      <c r="M47" s="17">
        <f t="shared" si="0"/>
        <v>1</v>
      </c>
    </row>
    <row r="48" spans="1:13" ht="15" customHeight="1" x14ac:dyDescent="0.25">
      <c r="A48" s="7" t="s">
        <v>37</v>
      </c>
      <c r="B48" s="8" t="s">
        <v>5</v>
      </c>
      <c r="C48" s="53">
        <v>0</v>
      </c>
      <c r="D48" s="53">
        <v>0</v>
      </c>
      <c r="E48" s="53">
        <v>0</v>
      </c>
      <c r="F48" s="53">
        <v>71.8</v>
      </c>
      <c r="G48" s="53">
        <v>63.7</v>
      </c>
      <c r="H48" s="53">
        <v>87.5</v>
      </c>
      <c r="I48" s="53">
        <v>792.6</v>
      </c>
      <c r="J48" s="53">
        <v>0</v>
      </c>
      <c r="K48" s="53">
        <v>149.6</v>
      </c>
      <c r="L48" s="53">
        <v>17.2</v>
      </c>
      <c r="M48" s="10">
        <f t="shared" si="0"/>
        <v>1182.4000000000001</v>
      </c>
    </row>
    <row r="49" spans="1:14" ht="15" customHeight="1" x14ac:dyDescent="0.25">
      <c r="A49" s="11" t="s">
        <v>38</v>
      </c>
      <c r="B49" s="8" t="s">
        <v>7</v>
      </c>
      <c r="C49" s="54">
        <v>0</v>
      </c>
      <c r="D49" s="54">
        <v>0</v>
      </c>
      <c r="E49" s="54">
        <v>0</v>
      </c>
      <c r="F49" s="54">
        <v>1.3986160101757683E-2</v>
      </c>
      <c r="G49" s="54">
        <v>0.57336768376632197</v>
      </c>
      <c r="H49" s="54">
        <v>2.5811336815780237</v>
      </c>
      <c r="I49" s="54">
        <v>16.646494247805727</v>
      </c>
      <c r="J49" s="54">
        <v>0</v>
      </c>
      <c r="K49" s="54">
        <v>0.50221521054536744</v>
      </c>
      <c r="L49" s="54">
        <v>5.9363670850432149E-2</v>
      </c>
      <c r="M49" s="13">
        <f t="shared" si="0"/>
        <v>20.376560654647626</v>
      </c>
    </row>
    <row r="50" spans="1:14" ht="15" customHeight="1" x14ac:dyDescent="0.25">
      <c r="A50" s="14"/>
      <c r="B50" s="15" t="s">
        <v>8</v>
      </c>
      <c r="C50" s="16">
        <f>C49/$M49</f>
        <v>0</v>
      </c>
      <c r="D50" s="16">
        <f t="shared" ref="D50:K50" si="16">D49/$M49</f>
        <v>0</v>
      </c>
      <c r="E50" s="16">
        <f t="shared" si="16"/>
        <v>0</v>
      </c>
      <c r="F50" s="16">
        <f t="shared" si="16"/>
        <v>6.863847309073538E-4</v>
      </c>
      <c r="G50" s="16">
        <f t="shared" si="16"/>
        <v>2.8138589896698013E-2</v>
      </c>
      <c r="H50" s="16">
        <f t="shared" si="16"/>
        <v>0.1266717050695845</v>
      </c>
      <c r="I50" s="16">
        <f t="shared" si="16"/>
        <v>0.81694327761878105</v>
      </c>
      <c r="J50" s="16">
        <f t="shared" si="16"/>
        <v>0</v>
      </c>
      <c r="K50" s="16">
        <f t="shared" si="16"/>
        <v>2.4646711437576133E-2</v>
      </c>
      <c r="L50" s="16">
        <f>L49/$M49</f>
        <v>2.9133312464531187E-3</v>
      </c>
      <c r="M50" s="17">
        <f t="shared" si="0"/>
        <v>1.0000000000000002</v>
      </c>
    </row>
    <row r="51" spans="1:14" ht="15" customHeight="1" x14ac:dyDescent="0.25">
      <c r="A51" s="7" t="s">
        <v>39</v>
      </c>
      <c r="B51" s="8" t="s">
        <v>5</v>
      </c>
      <c r="C51" s="53">
        <v>0</v>
      </c>
      <c r="D51" s="53">
        <v>0</v>
      </c>
      <c r="E51" s="53">
        <v>0</v>
      </c>
      <c r="F51" s="53">
        <v>66.7</v>
      </c>
      <c r="G51" s="53">
        <v>61.9</v>
      </c>
      <c r="H51" s="53">
        <v>81.400000000000006</v>
      </c>
      <c r="I51" s="53">
        <v>739.9</v>
      </c>
      <c r="J51" s="53">
        <v>0</v>
      </c>
      <c r="K51" s="53">
        <v>140.89999999999998</v>
      </c>
      <c r="L51" s="53">
        <v>16</v>
      </c>
      <c r="M51" s="10">
        <f t="shared" si="0"/>
        <v>1106.8</v>
      </c>
    </row>
    <row r="52" spans="1:14" ht="15" customHeight="1" x14ac:dyDescent="0.25">
      <c r="A52" s="11" t="s">
        <v>40</v>
      </c>
      <c r="B52" s="8" t="s">
        <v>7</v>
      </c>
      <c r="C52" s="54">
        <v>0</v>
      </c>
      <c r="D52" s="54">
        <v>0</v>
      </c>
      <c r="E52" s="54">
        <v>0</v>
      </c>
      <c r="F52" s="54">
        <v>1.31338483663761E-2</v>
      </c>
      <c r="G52" s="54">
        <v>0.64930596143484043</v>
      </c>
      <c r="H52" s="54">
        <v>2.3281703625433892</v>
      </c>
      <c r="I52" s="54">
        <v>15.481858946765398</v>
      </c>
      <c r="J52" s="54">
        <v>0</v>
      </c>
      <c r="K52" s="54">
        <v>0.50353874021500289</v>
      </c>
      <c r="L52" s="54">
        <v>5.4429850759638576E-2</v>
      </c>
      <c r="M52" s="13">
        <f t="shared" si="0"/>
        <v>19.030437710084644</v>
      </c>
    </row>
    <row r="53" spans="1:14" ht="15" customHeight="1" x14ac:dyDescent="0.25">
      <c r="A53" s="14"/>
      <c r="B53" s="15" t="s">
        <v>8</v>
      </c>
      <c r="C53" s="16">
        <f>C52/$M52</f>
        <v>0</v>
      </c>
      <c r="D53" s="16">
        <f t="shared" ref="D53:K53" si="17">D52/$M52</f>
        <v>0</v>
      </c>
      <c r="E53" s="16">
        <f t="shared" si="17"/>
        <v>0</v>
      </c>
      <c r="F53" s="16">
        <f t="shared" si="17"/>
        <v>6.9014956810037993E-4</v>
      </c>
      <c r="G53" s="16">
        <f t="shared" si="17"/>
        <v>3.4119339309298127E-2</v>
      </c>
      <c r="H53" s="16">
        <f t="shared" si="17"/>
        <v>0.12233929655278716</v>
      </c>
      <c r="I53" s="16">
        <f t="shared" si="17"/>
        <v>0.81353141649291771</v>
      </c>
      <c r="J53" s="16">
        <f t="shared" si="17"/>
        <v>0</v>
      </c>
      <c r="K53" s="16">
        <f t="shared" si="17"/>
        <v>2.6459651001519882E-2</v>
      </c>
      <c r="L53" s="16">
        <f>L52/$M52</f>
        <v>2.8601470753767799E-3</v>
      </c>
      <c r="M53" s="17">
        <f t="shared" si="0"/>
        <v>1</v>
      </c>
    </row>
    <row r="54" spans="1:14" ht="15" customHeight="1" x14ac:dyDescent="0.25">
      <c r="A54" s="7" t="s">
        <v>41</v>
      </c>
      <c r="B54" s="8" t="s">
        <v>5</v>
      </c>
      <c r="C54" s="53">
        <v>14.7</v>
      </c>
      <c r="D54" s="53">
        <v>0</v>
      </c>
      <c r="E54" s="53">
        <v>0.1</v>
      </c>
      <c r="F54" s="53">
        <v>68.599999999999994</v>
      </c>
      <c r="G54" s="53">
        <v>184</v>
      </c>
      <c r="H54" s="53">
        <v>99</v>
      </c>
      <c r="I54" s="53">
        <v>587.69999999999993</v>
      </c>
      <c r="J54" s="53">
        <v>0</v>
      </c>
      <c r="K54" s="53">
        <v>152.29999999999998</v>
      </c>
      <c r="L54" s="53">
        <v>22.400000000000002</v>
      </c>
      <c r="M54" s="10">
        <f t="shared" si="0"/>
        <v>1128.8</v>
      </c>
    </row>
    <row r="55" spans="1:14" ht="15" customHeight="1" x14ac:dyDescent="0.25">
      <c r="A55" s="11" t="s">
        <v>42</v>
      </c>
      <c r="B55" s="8" t="s">
        <v>7</v>
      </c>
      <c r="C55" s="54">
        <v>0</v>
      </c>
      <c r="D55" s="54">
        <v>0</v>
      </c>
      <c r="E55" s="54">
        <v>0</v>
      </c>
      <c r="F55" s="54">
        <v>0.12416693494881326</v>
      </c>
      <c r="G55" s="54">
        <v>1.4725363247683667</v>
      </c>
      <c r="H55" s="54">
        <v>0.59734807278753976</v>
      </c>
      <c r="I55" s="54">
        <v>3.9510818303817814</v>
      </c>
      <c r="J55" s="54">
        <v>0</v>
      </c>
      <c r="K55" s="54">
        <v>0.5</v>
      </c>
      <c r="L55" s="54">
        <v>6.2970039757237029E-2</v>
      </c>
      <c r="M55" s="13">
        <f t="shared" si="0"/>
        <v>6.7081032026437377</v>
      </c>
    </row>
    <row r="56" spans="1:14" ht="15" customHeight="1" x14ac:dyDescent="0.25">
      <c r="A56" s="14"/>
      <c r="B56" s="15" t="s">
        <v>8</v>
      </c>
      <c r="C56" s="16">
        <f>C55/$M55</f>
        <v>0</v>
      </c>
      <c r="D56" s="16">
        <f t="shared" ref="D56:K56" si="18">D55/$M55</f>
        <v>0</v>
      </c>
      <c r="E56" s="16">
        <f t="shared" si="18"/>
        <v>0</v>
      </c>
      <c r="F56" s="16">
        <f t="shared" si="18"/>
        <v>1.850999175145035E-2</v>
      </c>
      <c r="G56" s="16">
        <f t="shared" si="18"/>
        <v>0.21951605100351226</v>
      </c>
      <c r="H56" s="16">
        <f t="shared" si="18"/>
        <v>8.9048730280732458E-2</v>
      </c>
      <c r="I56" s="16">
        <f t="shared" si="18"/>
        <v>0.58900134822383421</v>
      </c>
      <c r="J56" s="16">
        <f t="shared" si="18"/>
        <v>0</v>
      </c>
      <c r="K56" s="16">
        <f t="shared" si="18"/>
        <v>7.4536718487417497E-2</v>
      </c>
      <c r="L56" s="16">
        <f>L55/$M55</f>
        <v>9.3871602530533286E-3</v>
      </c>
      <c r="M56" s="17">
        <f t="shared" si="0"/>
        <v>1.0000000000000002</v>
      </c>
    </row>
    <row r="58" spans="1:14" ht="20.100000000000001" customHeight="1" x14ac:dyDescent="0.25">
      <c r="A58" s="48"/>
      <c r="B58" s="18" t="s">
        <v>43</v>
      </c>
      <c r="C58" s="19">
        <f>C3+C6+C9+C12+C15+C18+C21+C24+C27+C30+C33+C36+C39+C42+C45+C48+C51+C54</f>
        <v>91.899999999999991</v>
      </c>
      <c r="D58" s="19">
        <f t="shared" ref="D58:M58" si="19">D3+D6+D9+D12+D15+D18+D21+D24+D27+D30+D33+D36+D39+D42+D45+D48+D51+D54</f>
        <v>0</v>
      </c>
      <c r="E58" s="19">
        <f t="shared" si="19"/>
        <v>1.2</v>
      </c>
      <c r="F58" s="19">
        <f t="shared" si="19"/>
        <v>1283.1999999999998</v>
      </c>
      <c r="G58" s="19">
        <f t="shared" si="19"/>
        <v>2541.4000000000005</v>
      </c>
      <c r="H58" s="19">
        <f t="shared" si="19"/>
        <v>1820</v>
      </c>
      <c r="I58" s="19">
        <f t="shared" si="19"/>
        <v>15092.3</v>
      </c>
      <c r="J58" s="19">
        <f t="shared" si="19"/>
        <v>0</v>
      </c>
      <c r="K58" s="19">
        <f t="shared" si="19"/>
        <v>2739.7000000000003</v>
      </c>
      <c r="L58" s="19">
        <f t="shared" si="19"/>
        <v>394.2</v>
      </c>
      <c r="M58" s="19">
        <f t="shared" si="19"/>
        <v>23963.9</v>
      </c>
      <c r="N58" s="20">
        <f>SUM(C58:L58)</f>
        <v>23963.9</v>
      </c>
    </row>
    <row r="59" spans="1:14" ht="20.100000000000001" customHeight="1" x14ac:dyDescent="0.25">
      <c r="A59" s="48"/>
      <c r="B59" s="18" t="s">
        <v>44</v>
      </c>
      <c r="C59" s="21">
        <f>AVERAGE(C5,C8,C11,C14,C17,C20,C23,C26,C29,C32,C35,C38,C41,C44,C47,C50,C53,C56)</f>
        <v>0</v>
      </c>
      <c r="D59" s="21">
        <f t="shared" ref="D59:M59" si="20">AVERAGE(D5,D8,D11,D14,D17,D20,D23,D26,D29,D32,D35,D38,D41,D44,D47,D50,D53,D56)</f>
        <v>0</v>
      </c>
      <c r="E59" s="21">
        <f t="shared" si="20"/>
        <v>0</v>
      </c>
      <c r="F59" s="21">
        <f t="shared" si="20"/>
        <v>7.0189767924703078E-3</v>
      </c>
      <c r="G59" s="21">
        <f t="shared" si="20"/>
        <v>7.4912005594399159E-2</v>
      </c>
      <c r="H59" s="21">
        <f t="shared" si="20"/>
        <v>9.4280044623851367E-2</v>
      </c>
      <c r="I59" s="21">
        <f t="shared" si="20"/>
        <v>0.79105503561679558</v>
      </c>
      <c r="J59" s="21">
        <f t="shared" si="20"/>
        <v>0</v>
      </c>
      <c r="K59" s="21">
        <f t="shared" si="20"/>
        <v>3.0391433756455852E-2</v>
      </c>
      <c r="L59" s="21">
        <f t="shared" si="20"/>
        <v>2.3425036160276617E-3</v>
      </c>
      <c r="M59" s="21">
        <f t="shared" si="20"/>
        <v>1</v>
      </c>
      <c r="N59" s="22">
        <f>SUM(C59:L59)</f>
        <v>0.99999999999999989</v>
      </c>
    </row>
    <row r="60" spans="1:14" ht="20.100000000000001" customHeight="1" x14ac:dyDescent="0.25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0"/>
    </row>
    <row r="61" spans="1:14" s="32" customFormat="1" ht="20.100000000000001" customHeight="1" x14ac:dyDescent="0.25">
      <c r="A61" s="69" t="s">
        <v>2</v>
      </c>
      <c r="B61" s="70"/>
      <c r="C61" s="27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9">
        <v>10</v>
      </c>
      <c r="M61" s="30" t="s">
        <v>3</v>
      </c>
      <c r="N61" s="31"/>
    </row>
    <row r="62" spans="1:14" s="32" customFormat="1" ht="24" x14ac:dyDescent="0.25">
      <c r="A62" s="71" t="s">
        <v>45</v>
      </c>
      <c r="B62" s="72"/>
      <c r="C62" s="33" t="s">
        <v>46</v>
      </c>
      <c r="D62" s="34" t="s">
        <v>47</v>
      </c>
      <c r="E62" s="34" t="s">
        <v>48</v>
      </c>
      <c r="F62" s="34" t="s">
        <v>49</v>
      </c>
      <c r="G62" s="34" t="s">
        <v>50</v>
      </c>
      <c r="H62" s="34" t="s">
        <v>51</v>
      </c>
      <c r="I62" s="34" t="s">
        <v>52</v>
      </c>
      <c r="J62" s="34" t="s">
        <v>53</v>
      </c>
      <c r="K62" s="34" t="s">
        <v>54</v>
      </c>
      <c r="L62" s="35" t="s">
        <v>55</v>
      </c>
      <c r="M62" s="36"/>
      <c r="N62" s="31"/>
    </row>
    <row r="63" spans="1:14" ht="20.100000000000001" customHeight="1" x14ac:dyDescent="0.25">
      <c r="A63" s="75" t="s">
        <v>56</v>
      </c>
      <c r="B63" s="68"/>
      <c r="C63" s="37">
        <f>IF(C58&gt;0,IFERROR((C3+C6+C9+C12+C15+C18+C21+C24+C27+C30+C33+C36+C39+C42+C45+C48+C51+C54)*AVERAGE(C5,C8,C11,C14,C17,C20,C23,C26,C29,C32,C35,C38,C41,C44,C47,C50,C53,C56)/C58,0),0)</f>
        <v>0</v>
      </c>
      <c r="D63" s="38">
        <f t="shared" ref="D63:L63" si="21">IF(D58&gt;0,IFERROR((D3+D6+D9+D12+D15+D18+D21+D24+D27+D30+D33+D36+D39+D42+D45+D48+D51+D54)*AVERAGE(D5,D8,D11,D14,D17,D20,D23,D26,D29,D32,D35,D38,D41,D44,D47,D50,D53,D56)/D58,0),0)</f>
        <v>0</v>
      </c>
      <c r="E63" s="38">
        <f t="shared" si="21"/>
        <v>0</v>
      </c>
      <c r="F63" s="38">
        <f t="shared" si="21"/>
        <v>7.0189767924703078E-3</v>
      </c>
      <c r="G63" s="38">
        <f t="shared" si="21"/>
        <v>7.4912005594399159E-2</v>
      </c>
      <c r="H63" s="38">
        <f t="shared" si="21"/>
        <v>9.4280044623851367E-2</v>
      </c>
      <c r="I63" s="38">
        <f t="shared" si="21"/>
        <v>0.79105503561679558</v>
      </c>
      <c r="J63" s="38">
        <f t="shared" si="21"/>
        <v>0</v>
      </c>
      <c r="K63" s="38">
        <f t="shared" si="21"/>
        <v>3.0391433756455848E-2</v>
      </c>
      <c r="L63" s="39">
        <f t="shared" si="21"/>
        <v>2.3425036160276617E-3</v>
      </c>
      <c r="M63" s="40">
        <f t="shared" ref="M63" si="22">IF(M58&gt;0,(M$5*M3+M$8*M6+M$11*M9+M$14*M12+M$17*M15+M$20*M18+M$23*M21+M$26*M24+M$29*M27+M$32*M30+M$35*M33+M$38*M36+M$41*M39+M$44*M42+M$47*M45+M$50*M48+M$53*M51+M$56*M54)/M58,0)</f>
        <v>1</v>
      </c>
      <c r="N63" s="22">
        <f>SUM(C63:L63)</f>
        <v>0.99999999999999989</v>
      </c>
    </row>
    <row r="64" spans="1:14" ht="15" customHeight="1" x14ac:dyDescent="0.25">
      <c r="L64" s="50">
        <f>SUM(C63:L63)</f>
        <v>0.99999999999999989</v>
      </c>
    </row>
  </sheetData>
  <mergeCells count="3">
    <mergeCell ref="A61:B61"/>
    <mergeCell ref="A62:B62"/>
    <mergeCell ref="A63:B63"/>
  </mergeCells>
  <conditionalFormatting sqref="C58:N60 C63:N63">
    <cfRule type="cellIs" dxfId="0" priority="1" stopIfTrue="1" operator="equal">
      <formula>0</formula>
    </cfRule>
  </conditionalFormatting>
  <printOptions horizontalCentered="1"/>
  <pageMargins left="0.39370078740157483" right="0.39370078740157483" top="0.6692913385826772" bottom="0.47244094488188981" header="0.31496062992125984" footer="0.31496062992125984"/>
  <pageSetup paperSize="9" scale="79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CUADRO RES FACTOR DE PERDIDAS</vt:lpstr>
      <vt:lpstr>Resumen_1</vt:lpstr>
      <vt:lpstr>Resumen_2</vt:lpstr>
      <vt:lpstr>Resumen_3</vt:lpstr>
      <vt:lpstr>Resumen_4</vt:lpstr>
      <vt:lpstr>Resumen_1!Área_de_impresión</vt:lpstr>
      <vt:lpstr>Resumen_2!Área_de_impresión</vt:lpstr>
      <vt:lpstr>Resumen_3!Área_de_impresión</vt:lpstr>
      <vt:lpstr>Resumen_4!Área_de_impresión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Hernandez Cárdenas</dc:creator>
  <cp:lastModifiedBy>Rebeca Flores</cp:lastModifiedBy>
  <dcterms:created xsi:type="dcterms:W3CDTF">2018-01-08T22:00:20Z</dcterms:created>
  <dcterms:modified xsi:type="dcterms:W3CDTF">2023-04-26T13:49:49Z</dcterms:modified>
</cp:coreProperties>
</file>